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آموزش\"/>
    </mc:Choice>
  </mc:AlternateContent>
  <bookViews>
    <workbookView xWindow="-120" yWindow="-120" windowWidth="20730" windowHeight="11310" tabRatio="806" activeTab="5"/>
  </bookViews>
  <sheets>
    <sheet name="کاربرگ آماری" sheetId="1" r:id="rId1"/>
    <sheet name="خلاصه وضعیت حوزه ها" sheetId="2" r:id="rId2"/>
    <sheet name="خلاصه وضعیت پایگاهها" sheetId="3" r:id="rId3"/>
    <sheet name="معرفی عرصه ها" sheetId="4" r:id="rId4"/>
    <sheet name="سازماندهی" sheetId="7" r:id="rId5"/>
    <sheet name="بانک شناسنامه تجمیعی" sheetId="8" r:id="rId6"/>
  </sheets>
  <definedNames>
    <definedName name="_xlnm._FilterDatabase" localSheetId="5" hidden="1">'بانک شناسنامه تجمیعی'!$F$1:$F$593</definedName>
    <definedName name="_xlnm._FilterDatabase" localSheetId="4" hidden="1">سازماندهی!$D$1:$D$145</definedName>
    <definedName name="_xlnm.Print_Titles" localSheetId="4">سازماندهی!$1:$3</definedName>
  </definedNames>
  <calcPr calcId="162913"/>
</workbook>
</file>

<file path=xl/calcChain.xml><?xml version="1.0" encoding="utf-8"?>
<calcChain xmlns="http://schemas.openxmlformats.org/spreadsheetml/2006/main">
  <c r="I145" i="7" l="1"/>
  <c r="H145" i="7"/>
  <c r="J145" i="7" s="1"/>
  <c r="I144" i="7"/>
  <c r="H144" i="7"/>
  <c r="J144" i="7" s="1"/>
  <c r="I143" i="7"/>
  <c r="H143" i="7"/>
  <c r="J143" i="7" s="1"/>
  <c r="I142" i="7"/>
  <c r="H142" i="7"/>
  <c r="J142" i="7" s="1"/>
  <c r="I141" i="7"/>
  <c r="H141" i="7"/>
  <c r="J141" i="7" s="1"/>
  <c r="I140" i="7"/>
  <c r="H140" i="7"/>
  <c r="J140" i="7" s="1"/>
  <c r="I139" i="7"/>
  <c r="H139" i="7"/>
  <c r="I138" i="7"/>
  <c r="H138" i="7"/>
  <c r="I137" i="7"/>
  <c r="H137" i="7"/>
  <c r="I136" i="7"/>
  <c r="H136" i="7"/>
  <c r="I135" i="7"/>
  <c r="H135" i="7"/>
  <c r="I134" i="7"/>
  <c r="H134" i="7"/>
  <c r="I133" i="7"/>
  <c r="H133" i="7"/>
  <c r="I132" i="7"/>
  <c r="H132" i="7"/>
  <c r="I131" i="7"/>
  <c r="H131" i="7"/>
  <c r="H130" i="7"/>
  <c r="H129" i="7"/>
  <c r="H128" i="7"/>
  <c r="J127" i="7"/>
  <c r="I127" i="7"/>
  <c r="H127" i="7"/>
  <c r="J126" i="7"/>
  <c r="I126" i="7"/>
  <c r="H126" i="7"/>
  <c r="H125" i="7"/>
  <c r="I124" i="7"/>
  <c r="H124" i="7"/>
  <c r="J124" i="7" s="1"/>
  <c r="K123" i="7"/>
  <c r="I123" i="7"/>
  <c r="H123" i="7"/>
  <c r="J123" i="7" s="1"/>
  <c r="K122" i="7"/>
  <c r="I122" i="7"/>
  <c r="H122" i="7"/>
  <c r="J122" i="7" s="1"/>
  <c r="K121" i="7"/>
  <c r="I121" i="7"/>
  <c r="H121" i="7"/>
  <c r="J121" i="7" s="1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I101" i="7" s="1"/>
  <c r="I100" i="7"/>
  <c r="H100" i="7"/>
  <c r="J99" i="7"/>
  <c r="I99" i="7"/>
  <c r="H99" i="7"/>
  <c r="J98" i="7"/>
  <c r="I98" i="7"/>
  <c r="H98" i="7"/>
  <c r="J97" i="7"/>
  <c r="I97" i="7"/>
  <c r="H97" i="7"/>
  <c r="H96" i="7"/>
  <c r="H95" i="7"/>
  <c r="H94" i="7"/>
  <c r="J93" i="7"/>
  <c r="H93" i="7"/>
  <c r="J92" i="7"/>
  <c r="H92" i="7"/>
  <c r="J91" i="7"/>
  <c r="H91" i="7"/>
  <c r="J90" i="7"/>
  <c r="H90" i="7"/>
  <c r="J89" i="7"/>
  <c r="H89" i="7"/>
  <c r="J88" i="7"/>
  <c r="H88" i="7"/>
  <c r="J87" i="7"/>
  <c r="H87" i="7"/>
  <c r="J86" i="7"/>
  <c r="H86" i="7"/>
  <c r="J85" i="7"/>
  <c r="H85" i="7"/>
  <c r="J84" i="7"/>
  <c r="H84" i="7"/>
  <c r="I84" i="7" s="1"/>
  <c r="J83" i="7"/>
  <c r="H83" i="7"/>
  <c r="I83" i="7" s="1"/>
  <c r="J82" i="7"/>
  <c r="H82" i="7"/>
  <c r="I82" i="7" s="1"/>
  <c r="J81" i="7"/>
  <c r="H81" i="7"/>
  <c r="I81" i="7" s="1"/>
  <c r="J80" i="7"/>
  <c r="H80" i="7"/>
  <c r="I80" i="7" s="1"/>
  <c r="J79" i="7"/>
  <c r="H79" i="7"/>
  <c r="I79" i="7" s="1"/>
  <c r="J78" i="7"/>
  <c r="H78" i="7"/>
  <c r="I78" i="7" s="1"/>
  <c r="J77" i="7"/>
  <c r="H77" i="7"/>
  <c r="I77" i="7" s="1"/>
  <c r="J76" i="7"/>
  <c r="H76" i="7"/>
  <c r="I76" i="7" s="1"/>
  <c r="J75" i="7"/>
  <c r="H75" i="7"/>
  <c r="I75" i="7" s="1"/>
  <c r="J74" i="7"/>
  <c r="H74" i="7"/>
  <c r="I74" i="7" s="1"/>
  <c r="J73" i="7"/>
  <c r="H73" i="7"/>
  <c r="I73" i="7" s="1"/>
  <c r="J72" i="7"/>
  <c r="H72" i="7"/>
  <c r="I72" i="7" s="1"/>
  <c r="H71" i="7"/>
  <c r="I71" i="7" s="1"/>
  <c r="H70" i="7"/>
  <c r="H69" i="7"/>
  <c r="H68" i="7"/>
  <c r="I68" i="7" s="1"/>
  <c r="H67" i="7"/>
  <c r="I67" i="7" s="1"/>
  <c r="H66" i="7"/>
  <c r="I66" i="7" s="1"/>
  <c r="I65" i="7"/>
  <c r="H65" i="7"/>
  <c r="H64" i="7"/>
  <c r="I64" i="7" s="1"/>
  <c r="H63" i="7"/>
  <c r="H62" i="7"/>
  <c r="H61" i="7"/>
  <c r="H60" i="7"/>
  <c r="H59" i="7"/>
  <c r="H58" i="7"/>
  <c r="H57" i="7"/>
  <c r="H56" i="7"/>
  <c r="H55" i="7"/>
  <c r="H54" i="7"/>
  <c r="H53" i="7"/>
  <c r="H52" i="7"/>
  <c r="J51" i="7"/>
  <c r="I51" i="7"/>
  <c r="H51" i="7"/>
  <c r="H50" i="7"/>
  <c r="H49" i="7"/>
  <c r="I48" i="7"/>
  <c r="H48" i="7"/>
  <c r="I47" i="7"/>
  <c r="H47" i="7"/>
  <c r="I46" i="7"/>
  <c r="H46" i="7"/>
  <c r="I45" i="7"/>
  <c r="H45" i="7"/>
  <c r="H44" i="7"/>
  <c r="H43" i="7"/>
  <c r="J42" i="7"/>
  <c r="I42" i="7"/>
  <c r="H42" i="7"/>
  <c r="I41" i="7"/>
  <c r="H41" i="7"/>
  <c r="J40" i="7"/>
  <c r="I40" i="7"/>
  <c r="H40" i="7"/>
  <c r="H39" i="7"/>
  <c r="H38" i="7"/>
  <c r="H37" i="7"/>
  <c r="H36" i="7"/>
  <c r="H35" i="7"/>
  <c r="H34" i="7"/>
  <c r="I33" i="7"/>
  <c r="H33" i="7"/>
  <c r="I32" i="7"/>
  <c r="H32" i="7"/>
  <c r="I31" i="7"/>
  <c r="H31" i="7"/>
  <c r="I30" i="7"/>
  <c r="H30" i="7"/>
  <c r="H29" i="7"/>
  <c r="I29" i="7" s="1"/>
  <c r="H28" i="7"/>
  <c r="H27" i="7"/>
  <c r="J26" i="7"/>
  <c r="I26" i="7"/>
  <c r="H26" i="7"/>
  <c r="J25" i="7"/>
  <c r="I25" i="7"/>
  <c r="H25" i="7"/>
  <c r="J24" i="7"/>
  <c r="I24" i="7"/>
  <c r="H24" i="7"/>
  <c r="J23" i="7"/>
  <c r="I23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J8" i="7"/>
  <c r="I8" i="7"/>
  <c r="H8" i="7"/>
  <c r="H7" i="7"/>
  <c r="H6" i="7"/>
  <c r="H5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K4" i="7"/>
  <c r="H4" i="7"/>
  <c r="J4" i="7" s="1"/>
  <c r="I22" i="7" l="1"/>
  <c r="I4" i="7"/>
  <c r="BC30" i="4" l="1"/>
  <c r="AX30" i="4"/>
  <c r="AS30" i="4"/>
  <c r="AN30" i="4"/>
  <c r="AI30" i="4"/>
  <c r="AA30" i="4"/>
  <c r="V30" i="4"/>
  <c r="Q30" i="4"/>
  <c r="L30" i="4"/>
  <c r="G30" i="4"/>
  <c r="AE28" i="3" l="1"/>
  <c r="AB28" i="3"/>
  <c r="Y28" i="3"/>
  <c r="V28" i="3"/>
  <c r="S28" i="3"/>
  <c r="P28" i="3"/>
  <c r="M28" i="3"/>
  <c r="J28" i="3"/>
  <c r="G28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E28" i="2"/>
  <c r="AB28" i="2"/>
  <c r="Y28" i="2"/>
  <c r="V28" i="2"/>
  <c r="S28" i="2"/>
  <c r="P28" i="2"/>
  <c r="M28" i="2"/>
  <c r="J28" i="2"/>
  <c r="G28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AF28" i="2" l="1"/>
  <c r="AF28" i="3"/>
  <c r="AF27" i="3"/>
  <c r="AG27" i="3" s="1"/>
  <c r="AF27" i="2"/>
  <c r="AG27" i="2" l="1"/>
  <c r="F58" i="1"/>
  <c r="E58" i="1"/>
  <c r="D58" i="1"/>
  <c r="J56" i="1"/>
  <c r="I55" i="1"/>
  <c r="H55" i="1"/>
  <c r="J55" i="1" s="1"/>
  <c r="G55" i="1"/>
  <c r="J54" i="1"/>
  <c r="J53" i="1"/>
  <c r="J52" i="1"/>
  <c r="I51" i="1"/>
  <c r="H51" i="1"/>
  <c r="G51" i="1"/>
  <c r="J50" i="1"/>
  <c r="J49" i="1"/>
  <c r="J48" i="1"/>
  <c r="J47" i="1"/>
  <c r="I46" i="1"/>
  <c r="H46" i="1"/>
  <c r="G46" i="1"/>
  <c r="J45" i="1"/>
  <c r="I44" i="1"/>
  <c r="H44" i="1"/>
  <c r="G44" i="1"/>
  <c r="J43" i="1"/>
  <c r="J42" i="1"/>
  <c r="J41" i="1"/>
  <c r="J40" i="1"/>
  <c r="J39" i="1"/>
  <c r="J38" i="1"/>
  <c r="J37" i="1"/>
  <c r="J36" i="1"/>
  <c r="J35" i="1"/>
  <c r="J34" i="1"/>
  <c r="I33" i="1"/>
  <c r="H33" i="1"/>
  <c r="G33" i="1"/>
  <c r="J32" i="1"/>
  <c r="J31" i="1"/>
  <c r="J30" i="1"/>
  <c r="J29" i="1"/>
  <c r="J28" i="1"/>
  <c r="J27" i="1"/>
  <c r="I26" i="1"/>
  <c r="H26" i="1"/>
  <c r="G26" i="1"/>
  <c r="J25" i="1"/>
  <c r="J24" i="1"/>
  <c r="J23" i="1"/>
  <c r="J22" i="1"/>
  <c r="J21" i="1"/>
  <c r="I20" i="1"/>
  <c r="H20" i="1"/>
  <c r="G20" i="1"/>
  <c r="J19" i="1"/>
  <c r="I18" i="1"/>
  <c r="H18" i="1"/>
  <c r="G18" i="1"/>
  <c r="J17" i="1"/>
  <c r="J16" i="1"/>
  <c r="J15" i="1"/>
  <c r="J14" i="1"/>
  <c r="J13" i="1"/>
  <c r="J12" i="1"/>
  <c r="J11" i="1"/>
  <c r="J10" i="1"/>
  <c r="J9" i="1"/>
  <c r="J8" i="1"/>
  <c r="J7" i="1"/>
  <c r="J6" i="1"/>
  <c r="I5" i="1"/>
  <c r="H5" i="1"/>
  <c r="G5" i="1"/>
  <c r="J33" i="1" l="1"/>
  <c r="J51" i="1"/>
  <c r="G58" i="1"/>
  <c r="H58" i="1"/>
  <c r="I58" i="1"/>
  <c r="J18" i="1"/>
  <c r="J20" i="1"/>
  <c r="J26" i="1"/>
  <c r="J44" i="1"/>
  <c r="J46" i="1"/>
  <c r="J5" i="1"/>
  <c r="J58" i="1" l="1"/>
</calcChain>
</file>

<file path=xl/sharedStrings.xml><?xml version="1.0" encoding="utf-8"?>
<sst xmlns="http://schemas.openxmlformats.org/spreadsheetml/2006/main" count="832" uniqueCount="383">
  <si>
    <t>«بسمه تعالی»</t>
  </si>
  <si>
    <r>
      <rPr>
        <sz val="11"/>
        <color theme="1"/>
        <rFont val="B Titr"/>
        <charset val="178"/>
      </rPr>
      <t>کاربرگ آماری سازماندهی بسیجیان درمجموعه های  ذیل سندانتظارازبسیجیان فعال</t>
    </r>
    <r>
      <rPr>
        <sz val="12"/>
        <color theme="1"/>
        <rFont val="B Titr"/>
        <charset val="178"/>
      </rPr>
      <t>- ناحیه مقاومت بسیج</t>
    </r>
    <r>
      <rPr>
        <sz val="14"/>
        <color rgb="FFFF0000"/>
        <rFont val="B Titr"/>
        <charset val="178"/>
      </rPr>
      <t>(                              )</t>
    </r>
  </si>
  <si>
    <t>ردیف</t>
  </si>
  <si>
    <t>عرصه</t>
  </si>
  <si>
    <t>مجموعه ها</t>
  </si>
  <si>
    <t>تعدادسازماندهی بسیجیان</t>
  </si>
  <si>
    <t>جمع در هر عرصه</t>
  </si>
  <si>
    <t>مجموع</t>
  </si>
  <si>
    <t>تعدادگروه</t>
  </si>
  <si>
    <t>عادی</t>
  </si>
  <si>
    <t>فعال</t>
  </si>
  <si>
    <t>ج.گروه</t>
  </si>
  <si>
    <t>ج.عادی</t>
  </si>
  <si>
    <t>ج.فعال</t>
  </si>
  <si>
    <t>تعلیم وتربیت</t>
  </si>
  <si>
    <t>اعضای مؤثر گروه های صالحین</t>
  </si>
  <si>
    <t xml:space="preserve">سرگروه صالحین </t>
  </si>
  <si>
    <t xml:space="preserve">مربیان صالحین </t>
  </si>
  <si>
    <t xml:space="preserve"> سرمربیان صالحین </t>
  </si>
  <si>
    <t xml:space="preserve">استادیار صالحین </t>
  </si>
  <si>
    <t xml:space="preserve">استاد صالحین </t>
  </si>
  <si>
    <t>مربیان قرآنی</t>
  </si>
  <si>
    <t>سرگروه های قرآنی</t>
  </si>
  <si>
    <t xml:space="preserve">هادیان سیاسی                </t>
  </si>
  <si>
    <t xml:space="preserve">مربیان بسیج( تربیتی(مدرسان)بسیج)   </t>
  </si>
  <si>
    <t xml:space="preserve">مربیان بسیج(عقیدتی)   </t>
  </si>
  <si>
    <t xml:space="preserve">مربیان بسیج(نظامی)  </t>
  </si>
  <si>
    <t xml:space="preserve">مربیان بسیج(مهد های قرآنی)   </t>
  </si>
  <si>
    <t>علمی پژوهشی</t>
  </si>
  <si>
    <t xml:space="preserve">اعضای مؤثر هسته های علمی ، پژوهشی و فناوری           </t>
  </si>
  <si>
    <t xml:space="preserve">مبتکرین و مخترعین بسیجی      </t>
  </si>
  <si>
    <t>اجتماعی خدمات رسانی</t>
  </si>
  <si>
    <t xml:space="preserve">اعضای دائمی گروه های جهادی             </t>
  </si>
  <si>
    <t xml:space="preserve">مشاورین خانواده (محله محور)          </t>
  </si>
  <si>
    <t xml:space="preserve">مددکاران اجتماعی پایگاه های بسیج         </t>
  </si>
  <si>
    <t xml:space="preserve">اعضای سمن های وابسته به رده های مقاومت بسیج  </t>
  </si>
  <si>
    <t>گروه های امر به معروف و نهی از منکر</t>
  </si>
  <si>
    <t>شورای محله اسلامی</t>
  </si>
  <si>
    <t>فرهنگی هنری</t>
  </si>
  <si>
    <t xml:space="preserve">اعضای گروه های هنری طراز شهرستان (سرود ، تئاتر و ...)                  </t>
  </si>
  <si>
    <t xml:space="preserve">هنرمندان مؤثر بسیجی                    </t>
  </si>
  <si>
    <t>راویان دفاع مقدس</t>
  </si>
  <si>
    <t>خادمان دفاع مقدس</t>
  </si>
  <si>
    <t>مدیران کاروان های راهیان نور</t>
  </si>
  <si>
    <t>مبلغین</t>
  </si>
  <si>
    <t>مداحان افتخاری بسیج</t>
  </si>
  <si>
    <t>دفاعی وامنیتی</t>
  </si>
  <si>
    <t xml:space="preserve">گردان فاتحین   </t>
  </si>
  <si>
    <t xml:space="preserve">گردان امام حسین (علیه السلام )    </t>
  </si>
  <si>
    <t xml:space="preserve">گردان امام علی (علیه السلام )     </t>
  </si>
  <si>
    <t xml:space="preserve">گردان بیت المقدس     </t>
  </si>
  <si>
    <t xml:space="preserve">گردان کوثر        </t>
  </si>
  <si>
    <t xml:space="preserve">ناوگروه های حضرت ابوالفضل (علیه السلام) ندسا        </t>
  </si>
  <si>
    <t>گردان های تخصصی یگان های مردم پایه</t>
  </si>
  <si>
    <t xml:space="preserve">گردان عاشورا     </t>
  </si>
  <si>
    <t xml:space="preserve">گردان الزهرا (سلام الله علیها)         </t>
  </si>
  <si>
    <t xml:space="preserve">اعضای ثابت گشت های محله محور           </t>
  </si>
  <si>
    <t xml:space="preserve">اعضای ثابت گشت های اطلاعاتی  </t>
  </si>
  <si>
    <t>فضای مجازی ورسانه</t>
  </si>
  <si>
    <t xml:space="preserve">شبکه مردمی سایبری انقلاب اسلامی      </t>
  </si>
  <si>
    <t>رسانه های خبری</t>
  </si>
  <si>
    <t>فرماندهی ومدیریت</t>
  </si>
  <si>
    <t xml:space="preserve">اعضای شورای پایگاههای مقاومت بسیج                </t>
  </si>
  <si>
    <t xml:space="preserve">اعضای شورای حوزه های مقاومت بسیج                </t>
  </si>
  <si>
    <t xml:space="preserve">اعضای مؤثر هیئت های اندیشه ورز             </t>
  </si>
  <si>
    <t xml:space="preserve">اعضای مؤثر هیئت های رصدگر               </t>
  </si>
  <si>
    <t xml:space="preserve">اعضای مؤثر مجامع استانی و شهرستانی  </t>
  </si>
  <si>
    <t>اقتصادمقاومتی</t>
  </si>
  <si>
    <t xml:space="preserve">بسیجیان توانمند ساز در عرصه اقتصاد مقاومتی                </t>
  </si>
  <si>
    <t xml:space="preserve">اعضای گروه های جهادی تخصصی                 </t>
  </si>
  <si>
    <t>اعضای مؤثر گروه های توسعه و ترویج مشاغل خانگی</t>
  </si>
  <si>
    <t xml:space="preserve">اعضای مؤثر گروه های مروّج سبک زندگی اسلامی و اصلاح الگوی مصرف   </t>
  </si>
  <si>
    <t>ورزشی</t>
  </si>
  <si>
    <t xml:space="preserve">مربیان و سرپرست تیم های ورزش بسیج                </t>
  </si>
  <si>
    <t xml:space="preserve">اعضای تیم های ورزشی طراز شهرستان و استان ( غیر حرفه ای )                 </t>
  </si>
  <si>
    <t>اعضای گروه های رزمی - ورزشی</t>
  </si>
  <si>
    <t>تهیه وتنظیم : مدیریت جذب وتوسعه بسیج دهها میلیونی سپاه صاحب الزمان(عج)اصفهان</t>
  </si>
  <si>
    <t>نیمه اول سال</t>
  </si>
  <si>
    <t>خلاصه وضعیت تحقق عرصه ها (سندانتظارازبسیجیان فعال)    ناحیه مقاومت بسیج</t>
  </si>
  <si>
    <t>نام رده</t>
  </si>
  <si>
    <t>عضویت</t>
  </si>
  <si>
    <t>عرصه1</t>
  </si>
  <si>
    <t>عرصه2</t>
  </si>
  <si>
    <t>عرصه3</t>
  </si>
  <si>
    <t>عرصه4</t>
  </si>
  <si>
    <t>عرصه5</t>
  </si>
  <si>
    <t>عرصه6</t>
  </si>
  <si>
    <t>عرصه7</t>
  </si>
  <si>
    <t>عرصه8</t>
  </si>
  <si>
    <t>عرصه9</t>
  </si>
  <si>
    <t>محل امضاء فرمانده حوزه</t>
  </si>
  <si>
    <t>علمی وپژوهشی</t>
  </si>
  <si>
    <t>اجتماعی وخدمت رسانی</t>
  </si>
  <si>
    <t>فرهنگی وهنری</t>
  </si>
  <si>
    <t>تعداد گروه</t>
  </si>
  <si>
    <t>تعداد سرگروه</t>
  </si>
  <si>
    <t>تعداد نفرات ذیل سرگروه</t>
  </si>
  <si>
    <t>نام ونام خانوادگی</t>
  </si>
  <si>
    <t>تاریخ:</t>
  </si>
  <si>
    <t>حوزه مقاومت</t>
  </si>
  <si>
    <t>محل امضاءمتولیان:</t>
  </si>
  <si>
    <t>نام ونام خانوادگی :</t>
  </si>
  <si>
    <t>تاریخ :</t>
  </si>
  <si>
    <r>
      <t>تذکرات:</t>
    </r>
    <r>
      <rPr>
        <b/>
        <sz val="10"/>
        <color theme="1"/>
        <rFont val="B Nazanin"/>
        <charset val="178"/>
      </rPr>
      <t>1-آمار تعداد سرگروهها جزء آمار افراد ذیل گروه نمی باشد.2-جنسیتهای خواهروبرادر در2کاربرگ مجزا وارد گردد.3-کاربرگ مربوط به پایگاه های مقاومت نیز توسط نواحی دریافت وبایگانی می گردد.</t>
    </r>
  </si>
  <si>
    <t>نام وامضاء سرمایه انسانی بسیج:</t>
  </si>
  <si>
    <t>نام وامضاء فرمانده ناحیه:</t>
  </si>
  <si>
    <t>خلاصه وضعیت تحقق عرصه ها (سندانتظارازبسیجیان فعال)    حوزه مقاومت بسیج</t>
  </si>
  <si>
    <t>محل امضاء فرمانده پایگاه</t>
  </si>
  <si>
    <t>پایگاه مقاومت</t>
  </si>
  <si>
    <t>نام وامضاء فرمانده حوزه:</t>
  </si>
  <si>
    <t>لیست معرفی عرصه های فعالیت بسیجیان فعال پایگاه مقاومت</t>
  </si>
  <si>
    <t>جدول عرصه ها</t>
  </si>
  <si>
    <t>خلاصه وضعیت</t>
  </si>
  <si>
    <t>مجموعه</t>
  </si>
  <si>
    <t>عنوان گروه</t>
  </si>
  <si>
    <t>نام سرگروه</t>
  </si>
  <si>
    <t>نفرات</t>
  </si>
  <si>
    <t>مجموعه1</t>
  </si>
  <si>
    <t>گروه1</t>
  </si>
  <si>
    <t>عنوان:</t>
  </si>
  <si>
    <t>مسئول:</t>
  </si>
  <si>
    <t>تعدادعرصه فعال:</t>
  </si>
  <si>
    <t>گروه2</t>
  </si>
  <si>
    <t>تعدادمجموعه فعال:</t>
  </si>
  <si>
    <t>گروه3</t>
  </si>
  <si>
    <t>تعدادگروه فعال:</t>
  </si>
  <si>
    <t>گروه4</t>
  </si>
  <si>
    <t>تعداد نفرات عضو:</t>
  </si>
  <si>
    <t>مجموعه2</t>
  </si>
  <si>
    <t>مجموعه3</t>
  </si>
  <si>
    <t>مجموعه4</t>
  </si>
  <si>
    <t>مجموعه5</t>
  </si>
  <si>
    <t>مجموعه6</t>
  </si>
  <si>
    <t>تعدادنفرات عرصه:</t>
  </si>
  <si>
    <t>کل سازماندهی شده:</t>
  </si>
  <si>
    <t>تذکرات:</t>
  </si>
  <si>
    <t>الف-درستون تعداد نفرات فقط تعداد اعضاء زیرگروه ثبت گردد.(بدون درنظرگرفتن سرگروه،مسئول مجموعه،سرعرصه)</t>
  </si>
  <si>
    <t>الف-درقسمت خلاصه وضعیت، تعداد نفرات عضو منهای تعداد سرگروه ومسئول مجموعه وسرعرصه می باشد.ب-محل نگهداری کاربرگ مذکور در سرمایه انسانی بسیج حوزه می باشد.</t>
  </si>
  <si>
    <t>نام وامضاء فرمانده پایگاه مقاومت:</t>
  </si>
  <si>
    <t>تهیه وتنظیم :مدیریت جذب وتوسعه بسیج دهها میلیونی سپاه صاحب الزمان(عج)اصفهان</t>
  </si>
  <si>
    <t>صفحه1</t>
  </si>
  <si>
    <t>صفحه2</t>
  </si>
  <si>
    <t>بسمه تعالی</t>
  </si>
  <si>
    <t>لیست شناسنامه های سازماندهی بسیجیان مطابق  عرصه های  سندانتظارازبسیجیان فعال</t>
  </si>
  <si>
    <t>گروه</t>
  </si>
  <si>
    <t>ناحیه</t>
  </si>
  <si>
    <t>حوزه</t>
  </si>
  <si>
    <t>پایگاه</t>
  </si>
  <si>
    <t>نام و نام خانوادگی</t>
  </si>
  <si>
    <t>نام پدر</t>
  </si>
  <si>
    <t>تاریخ تولد</t>
  </si>
  <si>
    <t>شناسه ملی</t>
  </si>
  <si>
    <t>وظیفه</t>
  </si>
  <si>
    <t>شماره تماس</t>
  </si>
  <si>
    <t>جنسیت</t>
  </si>
  <si>
    <t>نوع قشر</t>
  </si>
  <si>
    <t>سرگروه</t>
  </si>
  <si>
    <t>مرد</t>
  </si>
  <si>
    <t>عضو</t>
  </si>
  <si>
    <t>زن</t>
  </si>
  <si>
    <t>آمار مجموعه های تشکیل شده سپاه ......... استان ................</t>
  </si>
  <si>
    <t>نام عرصه</t>
  </si>
  <si>
    <t>رده متولی</t>
  </si>
  <si>
    <t>مجموعه های تشکیل شده</t>
  </si>
  <si>
    <t>تعداد بسیجیان سازماندهی شده</t>
  </si>
  <si>
    <t>نام</t>
  </si>
  <si>
    <t>تعداد</t>
  </si>
  <si>
    <t>فعال/کادر</t>
  </si>
  <si>
    <t>جمع</t>
  </si>
  <si>
    <t>تعلیم و تربیت</t>
  </si>
  <si>
    <t xml:space="preserve"> گروه های صالحین (حلقه ها)</t>
  </si>
  <si>
    <t>مربیان صالحین</t>
  </si>
  <si>
    <t>حداکثر به ازای هر پایگاه و همطراز فقط یک نفر مربی صالحین وجود دارد</t>
  </si>
  <si>
    <t>سرمربیان صالحین</t>
  </si>
  <si>
    <t>حداکثر به ازای هر حوزه و همطراز فقط یک نفر سرمربی صالحین وجود دارد</t>
  </si>
  <si>
    <t>استادیار صالحین</t>
  </si>
  <si>
    <t>حداکثر به ازای هر ناحیه فقط یک نفر استاد  یار صالحین وجود دارد</t>
  </si>
  <si>
    <t>استاد صالحین</t>
  </si>
  <si>
    <t>گروه های قرآنی</t>
  </si>
  <si>
    <t>سیاسی</t>
  </si>
  <si>
    <t>هادیان سیاسی سطح چهار(عادی)</t>
  </si>
  <si>
    <t>هادیان سیاسی سطح سه(ارشد)</t>
  </si>
  <si>
    <t>هادیان سیاسی سطح دو(عالی)</t>
  </si>
  <si>
    <t>هادیان سیاسی سطح یک(ویژه)</t>
  </si>
  <si>
    <t>مخاطبین خاص بصیرتی</t>
  </si>
  <si>
    <t>مربیان تربیتی(مدرسان) بسیج</t>
  </si>
  <si>
    <t>عقیدتی</t>
  </si>
  <si>
    <t>مربیان عقیدتی</t>
  </si>
  <si>
    <t>تربیت و آموزش</t>
  </si>
  <si>
    <t>مربیان نظامی</t>
  </si>
  <si>
    <t>سرمربی نظامی استان</t>
  </si>
  <si>
    <t>سرمربی نظامی ناحیه</t>
  </si>
  <si>
    <t>جامعه زنان</t>
  </si>
  <si>
    <t>مربیان مهد های قرآنی</t>
  </si>
  <si>
    <t>مدیران مهد های قرآنی</t>
  </si>
  <si>
    <t>علمی و پژوهشی</t>
  </si>
  <si>
    <t>علمی</t>
  </si>
  <si>
    <t xml:space="preserve"> هسته های علمی، پژوهشی و فناوری دانشی</t>
  </si>
  <si>
    <t xml:space="preserve"> هسته های علمی، پژوهشی و فناوری فناور</t>
  </si>
  <si>
    <t xml:space="preserve"> هسته های علمی، پژوهشی و فناوری توانمند ساز</t>
  </si>
  <si>
    <t xml:space="preserve"> هسته های علمی، پژوهشی و فناوری گفتمان ساز</t>
  </si>
  <si>
    <t>تشکل های دانشی و پژوهشی</t>
  </si>
  <si>
    <t>مبتکرین و مخترعین بسیجی</t>
  </si>
  <si>
    <t>اجتماعی و خدمت رسانی</t>
  </si>
  <si>
    <t>سازندگی</t>
  </si>
  <si>
    <t xml:space="preserve"> گروه های جهادی  دانش آموزی</t>
  </si>
  <si>
    <t>دنشجویی</t>
  </si>
  <si>
    <t xml:space="preserve">گروه های جهادی مسئله محور دانشجویی </t>
  </si>
  <si>
    <t xml:space="preserve">سایر گروه های جهادی  دانشجویی </t>
  </si>
  <si>
    <t>گروههای جهادی خدمت رسان محله محور</t>
  </si>
  <si>
    <t>سایر گروه های جهادی</t>
  </si>
  <si>
    <t>جامعه زنان - اجتماعی</t>
  </si>
  <si>
    <t>مشاورین خانواده (محله محور)</t>
  </si>
  <si>
    <t>حقوق دانان - اجتماعی</t>
  </si>
  <si>
    <t xml:space="preserve">مشاورین حقوقی </t>
  </si>
  <si>
    <t>اجتماعی</t>
  </si>
  <si>
    <t>مشاورین صیانت گران معتادین بهبود یافته</t>
  </si>
  <si>
    <t>مشاور روحانی / مذهبی</t>
  </si>
  <si>
    <t>مشاور روانشناس</t>
  </si>
  <si>
    <t>سایر مشاورین</t>
  </si>
  <si>
    <t>مددکاران اجتماعی پایگاه های بسیج</t>
  </si>
  <si>
    <t xml:space="preserve"> سمن های وابسته به رده های مقاومت بسیج</t>
  </si>
  <si>
    <t xml:space="preserve">گروه های امر به معروف و نهی از منکر </t>
  </si>
  <si>
    <t>عملیات</t>
  </si>
  <si>
    <t>ضابطین قضایی دادگستری</t>
  </si>
  <si>
    <t xml:space="preserve">ناظرین </t>
  </si>
  <si>
    <t>فرهنگی - هنری / بسیج هنرمندان</t>
  </si>
  <si>
    <t xml:space="preserve"> گروه های  فرهنگی هنری طراز استان</t>
  </si>
  <si>
    <t xml:space="preserve"> گروه های  فرهنگی هنری طراز شهرستان</t>
  </si>
  <si>
    <t xml:space="preserve"> گروه های  فرهنگی هنری رده ای(پایگاهی - حوزه ای)</t>
  </si>
  <si>
    <t>هنرمندان بسیجی</t>
  </si>
  <si>
    <t>فرهنگی- هنری</t>
  </si>
  <si>
    <t>مبلغ روشنگر فرهنگی</t>
  </si>
  <si>
    <t>حداکثر به ازای هر ناحیه فقط یک نفر مدرس روشنگر فرهنگی وجود دارد</t>
  </si>
  <si>
    <t>مدرس روشنگر فرهنگی</t>
  </si>
  <si>
    <t>حفظ آثار</t>
  </si>
  <si>
    <t>راویان دفاع مقدس (ویژه)</t>
  </si>
  <si>
    <t>راویان دفاع مقدس (درجه 1)</t>
  </si>
  <si>
    <t>راویان دفاع مقدس (درجه 2)</t>
  </si>
  <si>
    <t>اردویی</t>
  </si>
  <si>
    <t xml:space="preserve">خادمان دفاع مقدس </t>
  </si>
  <si>
    <t>مدیران کاروان های اردو های مناسبتی بسیج(حرم امام(ره) و ...)</t>
  </si>
  <si>
    <t>مدیران سایر کاروان های اردویی</t>
  </si>
  <si>
    <t>طلاب</t>
  </si>
  <si>
    <t xml:space="preserve">مبلغین </t>
  </si>
  <si>
    <t>مداحان</t>
  </si>
  <si>
    <t xml:space="preserve"> مداحان افتخاری بسیج</t>
  </si>
  <si>
    <t>شاعر آئینی</t>
  </si>
  <si>
    <t xml:space="preserve"> مدیر هیئت مذهبی</t>
  </si>
  <si>
    <t>موکب داران اربعین حسینی</t>
  </si>
  <si>
    <t>دفاعی و امنیتی</t>
  </si>
  <si>
    <t>عملیات / سرمایه انسانی</t>
  </si>
  <si>
    <t>گردان فاتحین</t>
  </si>
  <si>
    <t>گردان امام حسین(ع)</t>
  </si>
  <si>
    <t>گردان امام علی(ع)</t>
  </si>
  <si>
    <t>گردان بیت المقدس</t>
  </si>
  <si>
    <t>گردان کوثر</t>
  </si>
  <si>
    <t>گردان عاشورا</t>
  </si>
  <si>
    <t>گردان الزهرا(س)</t>
  </si>
  <si>
    <t>ناوگروه های تخصصی حضرت ابوالفضل(ع) ندسا</t>
  </si>
  <si>
    <t>گردان تخصصی تخریب و انفجارات</t>
  </si>
  <si>
    <t>گردان  تخصصی  توپخانه</t>
  </si>
  <si>
    <t>گردان  تخصصی  پدافند هوایی</t>
  </si>
  <si>
    <t>گردان  تخصصی  ادوات و ضد زره</t>
  </si>
  <si>
    <t>گردان  تخصصی  جنگ نوین</t>
  </si>
  <si>
    <t>گردان  تخصصی اطلاعات رزمی</t>
  </si>
  <si>
    <t>گردان  تخصصی  مهندسی رزمی</t>
  </si>
  <si>
    <t>گردان  تخصصی جنگال</t>
  </si>
  <si>
    <t>گردان  تخصصی  بهداری</t>
  </si>
  <si>
    <t>گردان  تخصصی پشتیبانی قرارگاه</t>
  </si>
  <si>
    <t>گردان  تخصصی آماد و پشتیبانی</t>
  </si>
  <si>
    <t>گردان تخصصی فاوا</t>
  </si>
  <si>
    <t xml:space="preserve">  مرکز تداوم آموزش یگان مردم پایه</t>
  </si>
  <si>
    <t>گردان  امنیتی</t>
  </si>
  <si>
    <t>گردان  امنیتی تکاور</t>
  </si>
  <si>
    <t>گردان  امنیتی مخابرات(ارتباطات)</t>
  </si>
  <si>
    <t>گردان  امنیتی جنگال</t>
  </si>
  <si>
    <t>گردان  امنیتی امداد وانتقال</t>
  </si>
  <si>
    <t>گردان  امنیتی کنترل جمعیت</t>
  </si>
  <si>
    <t>گردان  امنیتی عملیات روانی</t>
  </si>
  <si>
    <t>گردان  امنیتی چک و خنثی</t>
  </si>
  <si>
    <t>گردان  امنیتی فنی و مهندسی</t>
  </si>
  <si>
    <t>خادم یار(افتخاری) امنیتی حرم مطهر رضوی</t>
  </si>
  <si>
    <t>دیده بان بصری هوایی</t>
  </si>
  <si>
    <t>حفاظت و حراست(نگهبانی و ...)</t>
  </si>
  <si>
    <t xml:space="preserve"> گشت های محله محور(رضویون)</t>
  </si>
  <si>
    <t>تیم پشتیبان گشت های محله محور</t>
  </si>
  <si>
    <t>اطلاعات</t>
  </si>
  <si>
    <t>هسته های گشت اطلاعاتی</t>
  </si>
  <si>
    <t>شبکه(عناصر)جمع آوری اطلاعات</t>
  </si>
  <si>
    <t>فضای مجازی و رسانه</t>
  </si>
  <si>
    <t>فضای مجازی</t>
  </si>
  <si>
    <t>شبکه مردمی سایبری انقلاب اسلامی (گردان شمسا)</t>
  </si>
  <si>
    <t>روابط عمومی / بسیج رسانه / بسیج صدا و سیما</t>
  </si>
  <si>
    <t>خبرنگاران</t>
  </si>
  <si>
    <t>گزارشگران</t>
  </si>
  <si>
    <t>تصویر(فیلم) برداران خبری</t>
  </si>
  <si>
    <t>عکاسان خبری</t>
  </si>
  <si>
    <t>مستند سازان خبری</t>
  </si>
  <si>
    <t>فعالان فضای مجازی و رسانه</t>
  </si>
  <si>
    <t>کارشناسان و صاحب نظران رسانه</t>
  </si>
  <si>
    <t>نویسندگان حوزه رسانه</t>
  </si>
  <si>
    <t>مدیران مسئول  رسانه</t>
  </si>
  <si>
    <t>مدیران  عامل رسانه</t>
  </si>
  <si>
    <t>مدیران سایت</t>
  </si>
  <si>
    <t>مدیران گروه</t>
  </si>
  <si>
    <t>مدیران کانال</t>
  </si>
  <si>
    <t xml:space="preserve"> سردبیران رسانه</t>
  </si>
  <si>
    <t xml:space="preserve"> دبیران رسانه </t>
  </si>
  <si>
    <t>فرماندهی و مدیریت</t>
  </si>
  <si>
    <t>بازرسی</t>
  </si>
  <si>
    <t>فرمانده پایگاه های / همطراز مقاومت بسیج</t>
  </si>
  <si>
    <t xml:space="preserve"> شورای پایگاه های/ همطراز مقاومت بسیج</t>
  </si>
  <si>
    <t>فرمانده حوزه های  / همطراز مقاومت بسیج</t>
  </si>
  <si>
    <t>شورای حوزه های / همطراز  مقاومت بسیج</t>
  </si>
  <si>
    <t>طرح برنامه</t>
  </si>
  <si>
    <t>هیئت های اندیشه ورز  موضوعی(معاونت های سپاه استان)</t>
  </si>
  <si>
    <t>تعداد ذکر شده نباید از تعداد کل معاونت های استان بیشتر باشد</t>
  </si>
  <si>
    <t>هیئت های اندیشه ورز  قشری(اقشار سپاه استان)</t>
  </si>
  <si>
    <t>تعداد ذکر شده نباید از تعداد کل اقشار استان بیشتر باشد</t>
  </si>
  <si>
    <t>هیئت های اندیشه ورز رده ای سپاه استان (غیر از معاونت ها و اقشار)</t>
  </si>
  <si>
    <t>هیئت های اندیشه ورز  نواحی، حوزه ها و پایگاه ها</t>
  </si>
  <si>
    <t xml:space="preserve"> هیئت های رصدگر</t>
  </si>
  <si>
    <t>ماهر</t>
  </si>
  <si>
    <t xml:space="preserve"> مجمع استانی </t>
  </si>
  <si>
    <t>مجامع  شهرستانی</t>
  </si>
  <si>
    <t>اقتصاد مقاومتی</t>
  </si>
  <si>
    <t>بسیجیان توانمند ساز کارآفرین</t>
  </si>
  <si>
    <t>بسیجیان توانمند ساز مهارت افزا</t>
  </si>
  <si>
    <t>بسیجیان توانمند ساز اقتصاد مقاومتی (تولید و...)</t>
  </si>
  <si>
    <t>گروه های جهادی بهداشت و سلامت(شهید رهنمون پزشکی)</t>
  </si>
  <si>
    <t>گروه های جهادی جهاد روشنایی(مهندسین صنعتی)</t>
  </si>
  <si>
    <t>گروه های جهادی میز خدمت کارمندان</t>
  </si>
  <si>
    <t>گروه های جهادی همگام با کشاورز(مهندسین کشاورزی)</t>
  </si>
  <si>
    <t>گروه های جهادی صنعت یار</t>
  </si>
  <si>
    <t>گروه های جهادی محرومیت زدایی</t>
  </si>
  <si>
    <t>گروه های جهادی آموزش تخصصی</t>
  </si>
  <si>
    <t>گروه های جهادی تخصصی دامپزشکی</t>
  </si>
  <si>
    <t>سایر گروه های جهادی تخصصی اقشار و متخصصین</t>
  </si>
  <si>
    <t>گروه های توسعه و ترویج مشاغل خانگی</t>
  </si>
  <si>
    <t xml:space="preserve"> گروه های مروج سبک زندگی اسلامی و اصلاح الگوی مصرف</t>
  </si>
  <si>
    <t>تربیت بدنی</t>
  </si>
  <si>
    <t xml:space="preserve"> تیم های ورزشی طراز استان </t>
  </si>
  <si>
    <t xml:space="preserve"> تیم های ورزشی طراز شهرستان </t>
  </si>
  <si>
    <t>تیم ورزشی رده ای(پایگاهی - حوزه ای)</t>
  </si>
  <si>
    <t>گروه های رزمی - ورزشی(ذوالفقار و ...)</t>
  </si>
  <si>
    <t>نماینده قشر</t>
  </si>
  <si>
    <t>سرمجموعه</t>
  </si>
  <si>
    <t>شورا/متولی/سرعرصه</t>
  </si>
  <si>
    <t>اساتيد</t>
  </si>
  <si>
    <t>دانشجويي</t>
  </si>
  <si>
    <t>دانش آموزي</t>
  </si>
  <si>
    <t>مهندسین کشاورزی</t>
  </si>
  <si>
    <t>كارمندی</t>
  </si>
  <si>
    <t xml:space="preserve">عشايري </t>
  </si>
  <si>
    <t>كارگري</t>
  </si>
  <si>
    <t>اصناف</t>
  </si>
  <si>
    <t>جامعه پزشكي</t>
  </si>
  <si>
    <t>حقوقدانان و وکلا</t>
  </si>
  <si>
    <t>هنرمندان</t>
  </si>
  <si>
    <t xml:space="preserve">مداحان </t>
  </si>
  <si>
    <t>پیشکسوتان</t>
  </si>
  <si>
    <t>ورزشكاران</t>
  </si>
  <si>
    <t>رسانه</t>
  </si>
  <si>
    <t>فرهنگيان</t>
  </si>
  <si>
    <t>مهندسین صنعتی</t>
  </si>
  <si>
    <t>مهندسین عمران</t>
  </si>
  <si>
    <t xml:space="preserve"> طلاب</t>
  </si>
  <si>
    <t>صداو سیما</t>
  </si>
  <si>
    <t>مساجد و محلات</t>
  </si>
  <si>
    <t>صدور کارت</t>
  </si>
  <si>
    <t>صدورکارت فعال</t>
  </si>
  <si>
    <t>عضویت99</t>
  </si>
  <si>
    <t>گروه های صالحین(حلقه ها)</t>
  </si>
  <si>
    <t>سردبیران رسانه</t>
  </si>
  <si>
    <t xml:space="preserve">دبیران رسانه </t>
  </si>
  <si>
    <t>شورای پایگاه های/ همطراز مقاومت بسیج</t>
  </si>
  <si>
    <t xml:space="preserve">مجمع استانی </t>
  </si>
  <si>
    <t>هیئت های رصدگر</t>
  </si>
  <si>
    <t>گروه های مروج سبک زندگی اسلامی و اصلاح الگوی مصرف</t>
  </si>
  <si>
    <t xml:space="preserve">تیم های ورزشی طراز استان </t>
  </si>
  <si>
    <t>سریال کارت</t>
  </si>
  <si>
    <t>عضویت1400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</si>
</sst>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_-* #,##0.00\-;_-* &quot;-&quot;??_-;_-@_-"/>
    <numFmt numFmtId="165" formatCode="_-* #,##0_-;_-* #,##0\-;_-* &quot;-&quot;??_-;_-@_-"/>
  </numFmts>
  <fonts count="6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B Titr"/>
      <charset val="178"/>
    </font>
    <font>
      <sz val="12"/>
      <color theme="1"/>
      <name val="B Titr"/>
      <charset val="178"/>
    </font>
    <font>
      <sz val="11"/>
      <color theme="1"/>
      <name val="B Titr"/>
      <charset val="178"/>
    </font>
    <font>
      <sz val="14"/>
      <color rgb="FFFF0000"/>
      <name val="B Titr"/>
      <charset val="178"/>
    </font>
    <font>
      <sz val="7"/>
      <color theme="1"/>
      <name val="B Titr"/>
      <charset val="178"/>
    </font>
    <font>
      <sz val="10"/>
      <color theme="1"/>
      <name val="B Titr"/>
      <charset val="178"/>
    </font>
    <font>
      <b/>
      <sz val="9"/>
      <color theme="1"/>
      <name val="B Nazanin"/>
      <charset val="178"/>
    </font>
    <font>
      <b/>
      <sz val="9"/>
      <name val="B Nazanin"/>
      <charset val="178"/>
    </font>
    <font>
      <b/>
      <sz val="8"/>
      <name val="B Nazanin"/>
      <charset val="178"/>
    </font>
    <font>
      <sz val="9"/>
      <color theme="1"/>
      <name val="B Nazanin"/>
      <charset val="178"/>
    </font>
    <font>
      <b/>
      <sz val="12"/>
      <name val="B Titr"/>
      <charset val="178"/>
    </font>
    <font>
      <b/>
      <sz val="8"/>
      <color theme="1"/>
      <name val="B Nazanin"/>
      <charset val="178"/>
    </font>
    <font>
      <b/>
      <sz val="10"/>
      <color theme="1"/>
      <name val="B Nazanin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1"/>
      <name val="B Nazanin"/>
      <family val="2"/>
      <charset val="178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C00000"/>
      <name val="B Titr"/>
      <charset val="178"/>
    </font>
    <font>
      <b/>
      <sz val="10"/>
      <color theme="1"/>
      <name val="B Titr"/>
      <charset val="178"/>
    </font>
    <font>
      <sz val="9"/>
      <color theme="1"/>
      <name val="B Titr"/>
      <charset val="178"/>
    </font>
    <font>
      <sz val="7.5"/>
      <color theme="1"/>
      <name val="B Titr"/>
      <charset val="178"/>
    </font>
    <font>
      <b/>
      <sz val="7"/>
      <color theme="1"/>
      <name val="B Nazanin"/>
      <charset val="178"/>
    </font>
    <font>
      <b/>
      <sz val="6"/>
      <color theme="1"/>
      <name val="B Nazanin"/>
      <charset val="178"/>
    </font>
    <font>
      <b/>
      <sz val="16"/>
      <color theme="1"/>
      <name val="B Titr"/>
      <charset val="178"/>
    </font>
    <font>
      <b/>
      <sz val="8"/>
      <color theme="1"/>
      <name val="B Titr"/>
      <charset val="178"/>
    </font>
    <font>
      <b/>
      <sz val="11"/>
      <color theme="1"/>
      <name val="B Titr"/>
      <charset val="178"/>
    </font>
    <font>
      <sz val="16"/>
      <color theme="1"/>
      <name val="B Titr"/>
      <charset val="178"/>
    </font>
    <font>
      <b/>
      <sz val="14"/>
      <color theme="1"/>
      <name val="B Titr"/>
      <charset val="178"/>
    </font>
    <font>
      <sz val="14"/>
      <color theme="1"/>
      <name val="B Titr"/>
      <charset val="178"/>
    </font>
    <font>
      <b/>
      <sz val="9"/>
      <color theme="1"/>
      <name val="B Titr"/>
      <charset val="178"/>
    </font>
    <font>
      <b/>
      <sz val="6"/>
      <color theme="1"/>
      <name val="B Titr"/>
      <charset val="178"/>
    </font>
    <font>
      <sz val="7"/>
      <color rgb="FFFF0000"/>
      <name val="B Titr"/>
      <charset val="178"/>
    </font>
    <font>
      <sz val="7"/>
      <color theme="1"/>
      <name val="Calibri"/>
      <family val="2"/>
      <charset val="178"/>
      <scheme val="minor"/>
    </font>
    <font>
      <sz val="12"/>
      <color theme="1"/>
      <name val="B Koodak"/>
      <charset val="178"/>
    </font>
    <font>
      <sz val="8"/>
      <color theme="1"/>
      <name val="Calibri"/>
      <family val="2"/>
      <charset val="178"/>
      <scheme val="minor"/>
    </font>
    <font>
      <b/>
      <sz val="7"/>
      <color theme="1"/>
      <name val="B Titr"/>
      <charset val="178"/>
    </font>
    <font>
      <b/>
      <sz val="8"/>
      <color indexed="8"/>
      <name val="B Nazanin"/>
      <charset val="178"/>
    </font>
    <font>
      <sz val="13.5"/>
      <color indexed="8"/>
      <name val="B Nazanin"/>
      <charset val="178"/>
    </font>
    <font>
      <sz val="8"/>
      <color theme="1"/>
      <name val="B Nazanin"/>
      <charset val="178"/>
    </font>
    <font>
      <b/>
      <sz val="8"/>
      <color indexed="8"/>
      <name val="2  Nazanin"/>
      <charset val="17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indexed="64"/>
      </top>
      <bottom/>
      <diagonal/>
    </border>
    <border>
      <left style="dashed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9">
    <xf numFmtId="0" fontId="0" fillId="0" borderId="0"/>
    <xf numFmtId="164" fontId="1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7" fillId="3" borderId="0" applyNumberFormat="0" applyBorder="0" applyAlignment="0" applyProtection="0"/>
    <xf numFmtId="0" fontId="18" fillId="6" borderId="4" applyNumberFormat="0" applyAlignment="0" applyProtection="0"/>
    <xf numFmtId="0" fontId="19" fillId="7" borderId="7" applyNumberFormat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4" applyNumberFormat="0" applyAlignment="0" applyProtection="0"/>
    <xf numFmtId="0" fontId="26" fillId="0" borderId="6" applyNumberFormat="0" applyFill="0" applyAlignment="0" applyProtection="0"/>
    <xf numFmtId="0" fontId="27" fillId="4" borderId="0" applyNumberFormat="0" applyBorder="0" applyAlignment="0" applyProtection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5" fillId="0" borderId="0"/>
    <xf numFmtId="0" fontId="15" fillId="0" borderId="0"/>
    <xf numFmtId="0" fontId="1" fillId="0" borderId="0"/>
    <xf numFmtId="0" fontId="29" fillId="0" borderId="0"/>
    <xf numFmtId="0" fontId="31" fillId="0" borderId="0"/>
    <xf numFmtId="0" fontId="29" fillId="0" borderId="0">
      <alignment wrapText="1"/>
    </xf>
    <xf numFmtId="0" fontId="32" fillId="0" borderId="0"/>
    <xf numFmtId="0" fontId="1" fillId="0" borderId="0"/>
    <xf numFmtId="0" fontId="15" fillId="8" borderId="8" applyNumberFormat="0" applyFont="0" applyAlignment="0" applyProtection="0"/>
    <xf numFmtId="0" fontId="33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0" fontId="36" fillId="0" borderId="0" applyNumberFormat="0" applyFill="0" applyBorder="0" applyAlignment="0" applyProtection="0"/>
  </cellStyleXfs>
  <cellXfs count="294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33" borderId="14" xfId="0" applyFont="1" applyFill="1" applyBorder="1" applyAlignment="1">
      <alignment horizontal="right" wrapText="1"/>
    </xf>
    <xf numFmtId="0" fontId="10" fillId="33" borderId="14" xfId="0" applyFont="1" applyFill="1" applyBorder="1" applyAlignment="1" applyProtection="1">
      <alignment horizontal="right" wrapText="1"/>
      <protection locked="0"/>
    </xf>
    <xf numFmtId="0" fontId="10" fillId="33" borderId="20" xfId="0" applyFont="1" applyFill="1" applyBorder="1" applyAlignment="1">
      <alignment horizontal="center" vertical="center" wrapText="1"/>
    </xf>
    <xf numFmtId="0" fontId="10" fillId="33" borderId="22" xfId="0" applyFont="1" applyFill="1" applyBorder="1" applyAlignment="1">
      <alignment horizontal="right" wrapText="1"/>
    </xf>
    <xf numFmtId="0" fontId="10" fillId="33" borderId="22" xfId="0" applyFont="1" applyFill="1" applyBorder="1" applyAlignment="1" applyProtection="1">
      <alignment horizontal="right" wrapText="1"/>
      <protection locked="0"/>
    </xf>
    <xf numFmtId="0" fontId="10" fillId="33" borderId="22" xfId="0" applyFont="1" applyFill="1" applyBorder="1" applyAlignment="1" applyProtection="1">
      <alignment horizontal="right" wrapText="1"/>
    </xf>
    <xf numFmtId="0" fontId="10" fillId="33" borderId="23" xfId="0" applyFont="1" applyFill="1" applyBorder="1" applyAlignment="1">
      <alignment horizontal="center" vertical="center" wrapText="1"/>
    </xf>
    <xf numFmtId="0" fontId="10" fillId="33" borderId="19" xfId="0" applyFont="1" applyFill="1" applyBorder="1" applyAlignment="1">
      <alignment horizontal="right" wrapText="1"/>
    </xf>
    <xf numFmtId="0" fontId="10" fillId="33" borderId="19" xfId="0" applyFont="1" applyFill="1" applyBorder="1" applyAlignment="1" applyProtection="1">
      <alignment horizontal="right" wrapText="1"/>
      <protection locked="0"/>
    </xf>
    <xf numFmtId="0" fontId="10" fillId="33" borderId="19" xfId="0" applyFont="1" applyFill="1" applyBorder="1" applyAlignment="1" applyProtection="1">
      <alignment horizontal="right" wrapText="1"/>
    </xf>
    <xf numFmtId="0" fontId="10" fillId="33" borderId="25" xfId="0" applyFont="1" applyFill="1" applyBorder="1" applyAlignment="1">
      <alignment horizontal="center" vertical="center" wrapText="1"/>
    </xf>
    <xf numFmtId="0" fontId="10" fillId="33" borderId="26" xfId="0" applyFont="1" applyFill="1" applyBorder="1" applyAlignment="1">
      <alignment horizontal="center" vertical="center" wrapText="1"/>
    </xf>
    <xf numFmtId="0" fontId="10" fillId="33" borderId="27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right" wrapText="1"/>
    </xf>
    <xf numFmtId="0" fontId="10" fillId="0" borderId="19" xfId="0" applyFont="1" applyFill="1" applyBorder="1" applyAlignment="1" applyProtection="1">
      <alignment horizontal="right" wrapText="1"/>
      <protection locked="0"/>
    </xf>
    <xf numFmtId="0" fontId="11" fillId="0" borderId="13" xfId="0" applyFont="1" applyBorder="1"/>
    <xf numFmtId="0" fontId="0" fillId="0" borderId="26" xfId="0" applyBorder="1" applyAlignment="1">
      <alignment horizontal="center" vertical="center"/>
    </xf>
    <xf numFmtId="0" fontId="12" fillId="33" borderId="28" xfId="0" applyFont="1" applyFill="1" applyBorder="1" applyAlignment="1">
      <alignment horizontal="center" vertical="center" wrapText="1"/>
    </xf>
    <xf numFmtId="165" fontId="13" fillId="0" borderId="28" xfId="1" applyNumberFormat="1" applyFont="1" applyBorder="1" applyAlignment="1">
      <alignment horizontal="center" vertical="center"/>
    </xf>
    <xf numFmtId="165" fontId="14" fillId="0" borderId="28" xfId="1" applyNumberFormat="1" applyFont="1" applyBorder="1" applyAlignment="1">
      <alignment horizontal="center" vertical="center"/>
    </xf>
    <xf numFmtId="165" fontId="14" fillId="0" borderId="29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2" fillId="0" borderId="55" xfId="0" applyFont="1" applyBorder="1" applyAlignment="1" applyProtection="1">
      <alignment horizontal="center" vertical="center" wrapText="1"/>
    </xf>
    <xf numFmtId="0" fontId="14" fillId="0" borderId="56" xfId="0" applyFont="1" applyBorder="1" applyAlignment="1" applyProtection="1">
      <alignment horizontal="center" vertical="center"/>
      <protection locked="0"/>
    </xf>
    <xf numFmtId="0" fontId="42" fillId="0" borderId="60" xfId="0" applyFont="1" applyBorder="1" applyAlignment="1" applyProtection="1">
      <alignment horizontal="center" vertical="center" wrapText="1"/>
    </xf>
    <xf numFmtId="0" fontId="14" fillId="0" borderId="63" xfId="0" applyFont="1" applyBorder="1" applyAlignment="1" applyProtection="1">
      <alignment horizontal="center" vertical="center"/>
      <protection locked="0"/>
    </xf>
    <xf numFmtId="0" fontId="42" fillId="0" borderId="68" xfId="0" applyFont="1" applyBorder="1" applyAlignment="1" applyProtection="1">
      <alignment horizontal="center" vertical="center" wrapText="1"/>
    </xf>
    <xf numFmtId="0" fontId="14" fillId="0" borderId="69" xfId="0" applyFont="1" applyBorder="1" applyAlignment="1" applyProtection="1">
      <alignment horizontal="center" vertical="center"/>
      <protection locked="0"/>
    </xf>
    <xf numFmtId="0" fontId="44" fillId="0" borderId="69" xfId="0" applyFont="1" applyBorder="1" applyAlignment="1" applyProtection="1">
      <alignment horizontal="center" vertical="center"/>
    </xf>
    <xf numFmtId="0" fontId="44" fillId="0" borderId="22" xfId="0" applyFont="1" applyBorder="1" applyAlignment="1" applyProtection="1">
      <alignment horizontal="center" vertical="center"/>
    </xf>
    <xf numFmtId="0" fontId="44" fillId="0" borderId="63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0" borderId="31" xfId="0" applyFont="1" applyBorder="1" applyAlignment="1" applyProtection="1">
      <alignment vertical="center"/>
    </xf>
    <xf numFmtId="0" fontId="14" fillId="0" borderId="19" xfId="0" applyFont="1" applyBorder="1" applyAlignment="1" applyProtection="1">
      <alignment horizontal="center" vertical="center" wrapText="1"/>
    </xf>
    <xf numFmtId="0" fontId="42" fillId="0" borderId="19" xfId="0" applyFont="1" applyBorder="1" applyAlignment="1" applyProtection="1">
      <alignment horizontal="center" vertical="center" wrapText="1"/>
    </xf>
    <xf numFmtId="0" fontId="42" fillId="0" borderId="80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82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75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47" fillId="0" borderId="0" xfId="0" applyFont="1" applyBorder="1" applyAlignment="1" applyProtection="1">
      <alignment horizontal="center" vertical="center" textRotation="90"/>
    </xf>
    <xf numFmtId="0" fontId="13" fillId="0" borderId="67" xfId="0" applyFont="1" applyBorder="1" applyAlignment="1" applyProtection="1">
      <alignment horizontal="center" vertical="center"/>
    </xf>
    <xf numFmtId="0" fontId="14" fillId="0" borderId="67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51" fillId="0" borderId="0" xfId="0" applyFont="1" applyAlignment="1" applyProtection="1">
      <alignment horizontal="center" vertical="center"/>
    </xf>
    <xf numFmtId="0" fontId="5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35" borderId="19" xfId="0" applyFont="1" applyFill="1" applyBorder="1" applyAlignment="1" applyProtection="1">
      <alignment horizontal="center" vertical="center"/>
    </xf>
    <xf numFmtId="0" fontId="4" fillId="35" borderId="26" xfId="0" applyFont="1" applyFill="1" applyBorder="1" applyAlignment="1" applyProtection="1">
      <alignment horizontal="center" vertical="center"/>
    </xf>
    <xf numFmtId="0" fontId="39" fillId="0" borderId="86" xfId="0" applyFont="1" applyBorder="1" applyAlignment="1" applyProtection="1">
      <alignment horizontal="center" vertical="center"/>
    </xf>
    <xf numFmtId="0" fontId="53" fillId="0" borderId="86" xfId="0" applyFont="1" applyFill="1" applyBorder="1" applyAlignment="1" applyProtection="1">
      <alignment horizontal="center" vertical="center"/>
      <protection locked="0"/>
    </xf>
    <xf numFmtId="0" fontId="53" fillId="0" borderId="86" xfId="0" applyFont="1" applyBorder="1" applyAlignment="1" applyProtection="1">
      <alignment horizontal="center" vertical="center"/>
      <protection locked="0"/>
    </xf>
    <xf numFmtId="0" fontId="53" fillId="0" borderId="86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center" vertical="center"/>
    </xf>
    <xf numFmtId="0" fontId="53" fillId="36" borderId="22" xfId="0" applyFont="1" applyFill="1" applyBorder="1" applyAlignment="1" applyProtection="1">
      <alignment horizontal="center" vertical="center"/>
    </xf>
    <xf numFmtId="0" fontId="53" fillId="0" borderId="22" xfId="0" applyFont="1" applyBorder="1" applyAlignment="1" applyProtection="1">
      <alignment horizontal="center" vertical="center"/>
      <protection locked="0"/>
    </xf>
    <xf numFmtId="0" fontId="53" fillId="0" borderId="22" xfId="0" applyFont="1" applyBorder="1" applyAlignment="1" applyProtection="1">
      <alignment horizontal="center" vertical="center"/>
    </xf>
    <xf numFmtId="0" fontId="53" fillId="33" borderId="22" xfId="0" applyFont="1" applyFill="1" applyBorder="1" applyAlignment="1" applyProtection="1">
      <alignment horizontal="center" vertical="center"/>
      <protection locked="0"/>
    </xf>
    <xf numFmtId="0" fontId="53" fillId="0" borderId="22" xfId="0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0" fontId="53" fillId="33" borderId="86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0" fontId="44" fillId="0" borderId="13" xfId="0" applyFont="1" applyBorder="1" applyAlignment="1" applyProtection="1">
      <alignment horizontal="center" vertical="center" textRotation="90" wrapText="1"/>
    </xf>
    <xf numFmtId="0" fontId="44" fillId="0" borderId="14" xfId="0" applyFont="1" applyFill="1" applyBorder="1" applyAlignment="1" applyProtection="1">
      <alignment horizontal="center" vertical="center" wrapText="1"/>
    </xf>
    <xf numFmtId="0" fontId="44" fillId="0" borderId="14" xfId="0" applyFont="1" applyBorder="1" applyAlignment="1" applyProtection="1">
      <alignment horizontal="center" vertical="center"/>
    </xf>
    <xf numFmtId="0" fontId="44" fillId="0" borderId="82" xfId="0" applyFont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textRotation="90" wrapText="1"/>
    </xf>
    <xf numFmtId="0" fontId="0" fillId="0" borderId="0" xfId="0" applyAlignment="1" applyProtection="1">
      <alignment horizontal="center" vertical="center"/>
    </xf>
    <xf numFmtId="0" fontId="49" fillId="0" borderId="13" xfId="0" applyFont="1" applyBorder="1" applyAlignment="1" applyProtection="1">
      <alignment horizontal="center" vertical="center" wrapText="1"/>
    </xf>
    <xf numFmtId="0" fontId="49" fillId="0" borderId="14" xfId="0" applyFont="1" applyFill="1" applyBorder="1" applyAlignment="1" applyProtection="1">
      <alignment horizontal="center" vertical="center" wrapText="1"/>
    </xf>
    <xf numFmtId="0" fontId="49" fillId="0" borderId="14" xfId="0" applyFont="1" applyBorder="1" applyAlignment="1" applyProtection="1">
      <alignment horizontal="center" vertical="center" wrapText="1"/>
    </xf>
    <xf numFmtId="0" fontId="50" fillId="0" borderId="14" xfId="0" applyFont="1" applyBorder="1" applyAlignment="1" applyProtection="1">
      <alignment horizontal="center" vertical="center"/>
    </xf>
    <xf numFmtId="0" fontId="49" fillId="0" borderId="14" xfId="0" applyFont="1" applyBorder="1" applyAlignment="1" applyProtection="1">
      <alignment horizontal="center" vertical="center"/>
    </xf>
    <xf numFmtId="0" fontId="49" fillId="0" borderId="82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55" fillId="0" borderId="20" xfId="0" applyFont="1" applyBorder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/>
    <xf numFmtId="0" fontId="56" fillId="0" borderId="0" xfId="0" applyFont="1" applyFill="1" applyAlignment="1" applyProtection="1">
      <alignment horizontal="right" vertical="center"/>
      <protection locked="0"/>
    </xf>
    <xf numFmtId="0" fontId="57" fillId="0" borderId="0" xfId="0" applyNumberFormat="1" applyFont="1" applyFill="1" applyBorder="1" applyAlignment="1" applyProtection="1">
      <protection locked="0"/>
    </xf>
    <xf numFmtId="0" fontId="13" fillId="0" borderId="0" xfId="0" applyFont="1" applyFill="1" applyAlignment="1">
      <alignment horizontal="right" vertical="center"/>
    </xf>
    <xf numFmtId="0" fontId="58" fillId="0" borderId="0" xfId="0" applyFont="1" applyFill="1"/>
    <xf numFmtId="0" fontId="13" fillId="0" borderId="0" xfId="0" applyFont="1" applyFill="1"/>
    <xf numFmtId="1" fontId="56" fillId="0" borderId="0" xfId="0" applyNumberFormat="1" applyFont="1" applyFill="1" applyBorder="1" applyAlignment="1" applyProtection="1">
      <alignment horizontal="right" vertical="center"/>
    </xf>
    <xf numFmtId="0" fontId="59" fillId="0" borderId="0" xfId="0" applyNumberFormat="1" applyFont="1" applyFill="1" applyBorder="1" applyAlignment="1" applyProtection="1">
      <alignment horizontal="center" vertical="center"/>
    </xf>
    <xf numFmtId="0" fontId="59" fillId="0" borderId="0" xfId="0" applyNumberFormat="1" applyFont="1" applyFill="1" applyBorder="1" applyAlignment="1" applyProtection="1">
      <alignment horizontal="right" vertical="top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33" borderId="13" xfId="0" applyFont="1" applyFill="1" applyBorder="1" applyAlignment="1">
      <alignment horizontal="center" vertical="center" wrapText="1"/>
    </xf>
    <xf numFmtId="0" fontId="9" fillId="33" borderId="21" xfId="0" applyFont="1" applyFill="1" applyBorder="1" applyAlignment="1">
      <alignment horizontal="center" vertical="center" wrapText="1"/>
    </xf>
    <xf numFmtId="0" fontId="9" fillId="33" borderId="2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39" fillId="0" borderId="34" xfId="0" applyFont="1" applyBorder="1" applyAlignment="1" applyProtection="1">
      <alignment horizontal="center" vertical="center"/>
    </xf>
    <xf numFmtId="0" fontId="39" fillId="0" borderId="35" xfId="0" applyFont="1" applyBorder="1" applyAlignment="1" applyProtection="1">
      <alignment horizontal="center" vertical="center"/>
    </xf>
    <xf numFmtId="0" fontId="39" fillId="0" borderId="36" xfId="0" applyFont="1" applyBorder="1" applyAlignment="1" applyProtection="1">
      <alignment horizontal="center" vertical="center"/>
    </xf>
    <xf numFmtId="0" fontId="39" fillId="0" borderId="37" xfId="0" applyFont="1" applyBorder="1" applyAlignment="1" applyProtection="1">
      <alignment horizontal="center" vertical="center" wrapText="1"/>
    </xf>
    <xf numFmtId="0" fontId="39" fillId="0" borderId="38" xfId="0" applyFont="1" applyBorder="1" applyAlignment="1" applyProtection="1">
      <alignment horizontal="center" vertical="center" wrapText="1"/>
    </xf>
    <xf numFmtId="0" fontId="39" fillId="0" borderId="45" xfId="0" applyFont="1" applyBorder="1" applyAlignment="1" applyProtection="1">
      <alignment horizontal="center" vertical="center" wrapText="1"/>
    </xf>
    <xf numFmtId="0" fontId="39" fillId="0" borderId="46" xfId="0" applyFont="1" applyBorder="1" applyAlignment="1" applyProtection="1">
      <alignment horizontal="center" vertical="center" wrapText="1"/>
    </xf>
    <xf numFmtId="0" fontId="39" fillId="0" borderId="42" xfId="0" applyFont="1" applyBorder="1" applyAlignment="1" applyProtection="1">
      <alignment horizontal="center" vertical="center"/>
    </xf>
    <xf numFmtId="0" fontId="39" fillId="0" borderId="43" xfId="0" applyFont="1" applyBorder="1" applyAlignment="1" applyProtection="1">
      <alignment horizontal="center" vertical="center"/>
    </xf>
    <xf numFmtId="0" fontId="39" fillId="0" borderId="4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34" borderId="0" xfId="0" applyFont="1" applyFill="1" applyAlignment="1" applyProtection="1">
      <alignment horizontal="center" vertical="center"/>
    </xf>
    <xf numFmtId="0" fontId="5" fillId="34" borderId="31" xfId="0" applyFont="1" applyFill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left" vertical="center"/>
    </xf>
    <xf numFmtId="0" fontId="37" fillId="0" borderId="31" xfId="0" applyFont="1" applyBorder="1" applyAlignment="1" applyProtection="1">
      <alignment horizontal="center" vertical="center"/>
      <protection locked="0"/>
    </xf>
    <xf numFmtId="0" fontId="38" fillId="0" borderId="32" xfId="0" applyFont="1" applyBorder="1" applyAlignment="1" applyProtection="1">
      <alignment horizontal="center" vertical="center" textRotation="135"/>
    </xf>
    <xf numFmtId="0" fontId="38" fillId="0" borderId="30" xfId="0" applyFont="1" applyBorder="1" applyAlignment="1" applyProtection="1">
      <alignment horizontal="center" vertical="center" textRotation="135"/>
    </xf>
    <xf numFmtId="0" fontId="38" fillId="0" borderId="33" xfId="0" applyFont="1" applyBorder="1" applyAlignment="1" applyProtection="1">
      <alignment horizontal="center" vertical="center" textRotation="135"/>
    </xf>
    <xf numFmtId="0" fontId="38" fillId="0" borderId="39" xfId="0" applyFont="1" applyBorder="1" applyAlignment="1" applyProtection="1">
      <alignment horizontal="center" vertical="center" textRotation="135"/>
    </xf>
    <xf numFmtId="0" fontId="38" fillId="0" borderId="0" xfId="0" applyFont="1" applyBorder="1" applyAlignment="1" applyProtection="1">
      <alignment horizontal="center" vertical="center" textRotation="135"/>
    </xf>
    <xf numFmtId="0" fontId="38" fillId="0" borderId="40" xfId="0" applyFont="1" applyBorder="1" applyAlignment="1" applyProtection="1">
      <alignment horizontal="center" vertical="center" textRotation="135"/>
    </xf>
    <xf numFmtId="0" fontId="38" fillId="0" borderId="50" xfId="0" applyFont="1" applyBorder="1" applyAlignment="1" applyProtection="1">
      <alignment horizontal="center" vertical="center" textRotation="135"/>
    </xf>
    <xf numFmtId="0" fontId="38" fillId="0" borderId="31" xfId="0" applyFont="1" applyBorder="1" applyAlignment="1" applyProtection="1">
      <alignment horizontal="center" vertical="center" textRotation="135"/>
    </xf>
    <xf numFmtId="0" fontId="38" fillId="0" borderId="51" xfId="0" applyFont="1" applyBorder="1" applyAlignment="1" applyProtection="1">
      <alignment horizontal="center" vertical="center" textRotation="135"/>
    </xf>
    <xf numFmtId="0" fontId="38" fillId="0" borderId="11" xfId="0" applyFont="1" applyBorder="1" applyAlignment="1" applyProtection="1">
      <alignment horizontal="center" vertical="center" textRotation="90"/>
    </xf>
    <xf numFmtId="0" fontId="38" fillId="0" borderId="41" xfId="0" applyFont="1" applyBorder="1" applyAlignment="1" applyProtection="1">
      <alignment horizontal="center" vertical="center" textRotation="90"/>
    </xf>
    <xf numFmtId="0" fontId="38" fillId="0" borderId="16" xfId="0" applyFont="1" applyBorder="1" applyAlignment="1" applyProtection="1">
      <alignment horizontal="center" vertical="center" textRotation="90"/>
    </xf>
    <xf numFmtId="0" fontId="40" fillId="0" borderId="42" xfId="0" applyFont="1" applyBorder="1" applyAlignment="1" applyProtection="1">
      <alignment horizontal="center" vertical="center"/>
    </xf>
    <xf numFmtId="0" fontId="40" fillId="0" borderId="43" xfId="0" applyFont="1" applyBorder="1" applyAlignment="1" applyProtection="1">
      <alignment horizontal="center" vertical="center"/>
    </xf>
    <xf numFmtId="0" fontId="40" fillId="0" borderId="44" xfId="0" applyFont="1" applyBorder="1" applyAlignment="1" applyProtection="1">
      <alignment horizontal="center" vertical="center"/>
    </xf>
    <xf numFmtId="0" fontId="42" fillId="0" borderId="49" xfId="0" applyFont="1" applyBorder="1" applyAlignment="1" applyProtection="1">
      <alignment horizontal="center" vertical="center" wrapText="1"/>
    </xf>
    <xf numFmtId="0" fontId="42" fillId="0" borderId="54" xfId="0" applyFont="1" applyBorder="1" applyAlignment="1" applyProtection="1">
      <alignment horizontal="center" vertical="center" wrapText="1"/>
    </xf>
    <xf numFmtId="0" fontId="41" fillId="0" borderId="47" xfId="0" applyFont="1" applyBorder="1" applyAlignment="1" applyProtection="1">
      <alignment horizontal="center" vertical="center" wrapText="1"/>
    </xf>
    <xf numFmtId="0" fontId="41" fillId="0" borderId="52" xfId="0" applyFont="1" applyBorder="1" applyAlignment="1" applyProtection="1">
      <alignment horizontal="center" vertical="center" wrapText="1"/>
    </xf>
    <xf numFmtId="0" fontId="41" fillId="0" borderId="48" xfId="0" applyFont="1" applyBorder="1" applyAlignment="1" applyProtection="1">
      <alignment horizontal="center" vertical="center" wrapText="1"/>
    </xf>
    <xf numFmtId="0" fontId="41" fillId="0" borderId="53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/>
    </xf>
    <xf numFmtId="0" fontId="13" fillId="0" borderId="57" xfId="0" applyFont="1" applyBorder="1" applyAlignment="1" applyProtection="1">
      <alignment horizontal="center" vertical="center"/>
    </xf>
    <xf numFmtId="0" fontId="41" fillId="0" borderId="37" xfId="0" applyFont="1" applyBorder="1" applyAlignment="1" applyProtection="1">
      <alignment horizontal="center" vertical="center" wrapText="1"/>
    </xf>
    <xf numFmtId="0" fontId="41" fillId="0" borderId="58" xfId="0" applyFont="1" applyBorder="1" applyAlignment="1" applyProtection="1">
      <alignment horizontal="center" vertical="center" wrapText="1"/>
    </xf>
    <xf numFmtId="0" fontId="13" fillId="0" borderId="30" xfId="0" applyFont="1" applyBorder="1" applyAlignment="1" applyProtection="1">
      <alignment horizontal="center" vertical="center" wrapText="1"/>
      <protection locked="0"/>
    </xf>
    <xf numFmtId="0" fontId="13" fillId="0" borderId="59" xfId="0" applyFont="1" applyBorder="1" applyAlignment="1" applyProtection="1">
      <alignment horizontal="center" vertical="center" wrapText="1"/>
      <protection locked="0"/>
    </xf>
    <xf numFmtId="0" fontId="14" fillId="0" borderId="34" xfId="0" applyFont="1" applyBorder="1" applyAlignment="1" applyProtection="1">
      <alignment horizontal="center" vertical="center"/>
      <protection locked="0"/>
    </xf>
    <xf numFmtId="0" fontId="14" fillId="0" borderId="61" xfId="0" applyFont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4" fillId="0" borderId="62" xfId="0" applyFont="1" applyBorder="1" applyAlignment="1" applyProtection="1">
      <alignment horizontal="center" vertical="center"/>
      <protection locked="0"/>
    </xf>
    <xf numFmtId="0" fontId="14" fillId="0" borderId="37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58" xfId="0" applyFont="1" applyBorder="1" applyAlignment="1" applyProtection="1">
      <alignment horizontal="center" vertical="center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3" fillId="0" borderId="65" xfId="0" applyFont="1" applyBorder="1" applyAlignment="1" applyProtection="1">
      <alignment horizontal="center" vertical="center"/>
    </xf>
    <xf numFmtId="0" fontId="41" fillId="0" borderId="66" xfId="0" applyFont="1" applyBorder="1" applyAlignment="1" applyProtection="1">
      <alignment horizontal="center" vertical="center" wrapText="1"/>
    </xf>
    <xf numFmtId="0" fontId="13" fillId="0" borderId="67" xfId="0" applyFont="1" applyBorder="1" applyAlignment="1" applyProtection="1">
      <alignment horizontal="center" vertical="center" wrapText="1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0" borderId="66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44" fillId="0" borderId="47" xfId="0" applyFont="1" applyBorder="1" applyAlignment="1" applyProtection="1">
      <alignment horizontal="center" vertical="center"/>
    </xf>
    <xf numFmtId="0" fontId="44" fillId="0" borderId="61" xfId="0" applyFont="1" applyBorder="1" applyAlignment="1" applyProtection="1">
      <alignment horizontal="center" vertical="center"/>
    </xf>
    <xf numFmtId="0" fontId="44" fillId="0" borderId="48" xfId="0" applyFont="1" applyBorder="1" applyAlignment="1" applyProtection="1">
      <alignment horizontal="center" vertical="center"/>
    </xf>
    <xf numFmtId="0" fontId="44" fillId="0" borderId="62" xfId="0" applyFont="1" applyBorder="1" applyAlignment="1" applyProtection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5" fillId="0" borderId="66" xfId="0" applyFont="1" applyBorder="1" applyAlignment="1" applyProtection="1">
      <alignment horizontal="center" vertical="center"/>
    </xf>
    <xf numFmtId="0" fontId="45" fillId="0" borderId="67" xfId="0" applyFont="1" applyBorder="1" applyAlignment="1" applyProtection="1">
      <alignment horizontal="center" vertical="center"/>
    </xf>
    <xf numFmtId="0" fontId="45" fillId="0" borderId="73" xfId="0" applyFont="1" applyBorder="1" applyAlignment="1" applyProtection="1">
      <alignment horizontal="center" vertical="center"/>
    </xf>
    <xf numFmtId="0" fontId="38" fillId="0" borderId="66" xfId="0" applyFont="1" applyBorder="1" applyAlignment="1" applyProtection="1">
      <alignment horizontal="center" vertical="center"/>
    </xf>
    <xf numFmtId="0" fontId="38" fillId="0" borderId="67" xfId="0" applyFont="1" applyBorder="1" applyAlignment="1" applyProtection="1">
      <alignment horizontal="center" vertical="center"/>
    </xf>
    <xf numFmtId="0" fontId="38" fillId="0" borderId="73" xfId="0" applyFont="1" applyBorder="1" applyAlignment="1" applyProtection="1">
      <alignment horizontal="center" vertical="center"/>
    </xf>
    <xf numFmtId="0" fontId="38" fillId="0" borderId="45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 vertical="center"/>
    </xf>
    <xf numFmtId="0" fontId="38" fillId="0" borderId="40" xfId="0" applyFont="1" applyBorder="1" applyAlignment="1" applyProtection="1">
      <alignment horizontal="center" vertical="center"/>
    </xf>
    <xf numFmtId="0" fontId="38" fillId="0" borderId="58" xfId="0" applyFont="1" applyBorder="1" applyAlignment="1" applyProtection="1">
      <alignment horizontal="center" vertical="center"/>
    </xf>
    <xf numFmtId="0" fontId="38" fillId="0" borderId="59" xfId="0" applyFont="1" applyBorder="1" applyAlignment="1" applyProtection="1">
      <alignment horizontal="center" vertical="center"/>
    </xf>
    <xf numFmtId="0" fontId="38" fillId="0" borderId="74" xfId="0" applyFont="1" applyBorder="1" applyAlignment="1" applyProtection="1">
      <alignment horizontal="center" vertical="center"/>
    </xf>
    <xf numFmtId="0" fontId="43" fillId="0" borderId="71" xfId="0" applyFont="1" applyBorder="1" applyAlignment="1" applyProtection="1">
      <alignment horizontal="center" vertical="center"/>
    </xf>
    <xf numFmtId="0" fontId="43" fillId="0" borderId="67" xfId="0" applyFont="1" applyBorder="1" applyAlignment="1" applyProtection="1">
      <alignment horizontal="center" vertical="center"/>
    </xf>
    <xf numFmtId="0" fontId="43" fillId="0" borderId="72" xfId="0" applyFont="1" applyBorder="1" applyAlignment="1" applyProtection="1">
      <alignment horizontal="center" vertical="center"/>
    </xf>
    <xf numFmtId="0" fontId="43" fillId="0" borderId="59" xfId="0" applyFont="1" applyBorder="1" applyAlignment="1" applyProtection="1">
      <alignment horizontal="center" vertical="center"/>
    </xf>
    <xf numFmtId="0" fontId="38" fillId="0" borderId="75" xfId="0" applyFont="1" applyBorder="1" applyAlignment="1" applyProtection="1">
      <alignment horizontal="right" vertical="center"/>
    </xf>
    <xf numFmtId="0" fontId="38" fillId="0" borderId="76" xfId="0" applyFont="1" applyBorder="1" applyAlignment="1" applyProtection="1">
      <alignment horizontal="right" vertical="center"/>
    </xf>
    <xf numFmtId="0" fontId="38" fillId="0" borderId="77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76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top"/>
    </xf>
    <xf numFmtId="0" fontId="14" fillId="0" borderId="19" xfId="0" applyFont="1" applyBorder="1" applyAlignment="1" applyProtection="1">
      <alignment horizontal="center" vertical="top"/>
    </xf>
    <xf numFmtId="0" fontId="7" fillId="0" borderId="32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left"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0" fontId="46" fillId="0" borderId="32" xfId="0" applyFont="1" applyBorder="1" applyAlignment="1" applyProtection="1">
      <alignment horizontal="center" vertical="center"/>
    </xf>
    <xf numFmtId="0" fontId="46" fillId="0" borderId="30" xfId="0" applyFont="1" applyBorder="1" applyAlignment="1" applyProtection="1">
      <alignment horizontal="center" vertical="center"/>
    </xf>
    <xf numFmtId="0" fontId="46" fillId="0" borderId="38" xfId="0" applyFont="1" applyBorder="1" applyAlignment="1" applyProtection="1">
      <alignment horizontal="center" vertical="center"/>
    </xf>
    <xf numFmtId="0" fontId="46" fillId="0" borderId="39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6" fillId="0" borderId="46" xfId="0" applyFont="1" applyBorder="1" applyAlignment="1" applyProtection="1">
      <alignment horizontal="center" vertical="center"/>
    </xf>
    <xf numFmtId="0" fontId="46" fillId="0" borderId="50" xfId="0" applyFont="1" applyBorder="1" applyAlignment="1" applyProtection="1">
      <alignment horizontal="center" vertical="center"/>
    </xf>
    <xf numFmtId="0" fontId="46" fillId="0" borderId="31" xfId="0" applyFont="1" applyBorder="1" applyAlignment="1" applyProtection="1">
      <alignment horizontal="center" vertical="center"/>
    </xf>
    <xf numFmtId="0" fontId="46" fillId="0" borderId="79" xfId="0" applyFont="1" applyBorder="1" applyAlignment="1" applyProtection="1">
      <alignment horizontal="center" vertical="center"/>
    </xf>
    <xf numFmtId="0" fontId="38" fillId="0" borderId="38" xfId="0" applyFont="1" applyBorder="1" applyAlignment="1" applyProtection="1">
      <alignment horizontal="center" vertical="center" textRotation="135"/>
    </xf>
    <xf numFmtId="0" fontId="38" fillId="0" borderId="46" xfId="0" applyFont="1" applyBorder="1" applyAlignment="1" applyProtection="1">
      <alignment horizontal="center" vertical="center" textRotation="135"/>
    </xf>
    <xf numFmtId="0" fontId="38" fillId="0" borderId="79" xfId="0" applyFont="1" applyBorder="1" applyAlignment="1" applyProtection="1">
      <alignment horizontal="center" vertical="center" textRotation="135"/>
    </xf>
    <xf numFmtId="0" fontId="7" fillId="0" borderId="77" xfId="0" applyFont="1" applyBorder="1" applyAlignment="1" applyProtection="1">
      <alignment horizontal="center" vertical="center"/>
      <protection locked="0"/>
    </xf>
    <xf numFmtId="0" fontId="38" fillId="0" borderId="81" xfId="0" applyFont="1" applyBorder="1" applyAlignment="1" applyProtection="1">
      <alignment horizontal="center" vertical="center" textRotation="90"/>
    </xf>
    <xf numFmtId="0" fontId="14" fillId="0" borderId="41" xfId="0" applyFont="1" applyBorder="1" applyAlignment="1" applyProtection="1">
      <alignment horizontal="center" vertical="top" textRotation="90"/>
      <protection locked="0"/>
    </xf>
    <xf numFmtId="0" fontId="13" fillId="0" borderId="11" xfId="0" applyFont="1" applyBorder="1" applyAlignment="1" applyProtection="1">
      <alignment horizontal="center" vertical="top" textRotation="90"/>
      <protection locked="0"/>
    </xf>
    <xf numFmtId="0" fontId="13" fillId="0" borderId="41" xfId="0" applyFont="1" applyBorder="1" applyAlignment="1" applyProtection="1">
      <alignment horizontal="center" vertical="top" textRotation="90"/>
      <protection locked="0"/>
    </xf>
    <xf numFmtId="0" fontId="13" fillId="0" borderId="86" xfId="0" applyFont="1" applyBorder="1" applyAlignment="1" applyProtection="1">
      <alignment horizontal="center" vertical="top" textRotation="90"/>
      <protection locked="0"/>
    </xf>
    <xf numFmtId="0" fontId="14" fillId="0" borderId="87" xfId="0" applyFont="1" applyBorder="1" applyAlignment="1" applyProtection="1">
      <alignment horizontal="center" vertical="top" textRotation="90"/>
      <protection locked="0"/>
    </xf>
    <xf numFmtId="0" fontId="0" fillId="0" borderId="41" xfId="0" applyBorder="1" applyProtection="1">
      <protection locked="0"/>
    </xf>
    <xf numFmtId="0" fontId="14" fillId="0" borderId="83" xfId="0" applyFont="1" applyBorder="1" applyAlignment="1" applyProtection="1">
      <alignment horizontal="left" vertical="top"/>
    </xf>
    <xf numFmtId="0" fontId="14" fillId="0" borderId="84" xfId="0" applyFont="1" applyBorder="1" applyAlignment="1" applyProtection="1">
      <alignment horizontal="left" vertical="top"/>
    </xf>
    <xf numFmtId="0" fontId="14" fillId="0" borderId="85" xfId="0" applyFont="1" applyBorder="1" applyAlignment="1" applyProtection="1">
      <alignment horizontal="left" vertical="top"/>
    </xf>
    <xf numFmtId="0" fontId="14" fillId="0" borderId="78" xfId="0" applyFont="1" applyBorder="1" applyAlignment="1" applyProtection="1">
      <alignment horizontal="left" vertical="top"/>
    </xf>
    <xf numFmtId="0" fontId="14" fillId="0" borderId="76" xfId="0" applyFont="1" applyBorder="1" applyAlignment="1" applyProtection="1">
      <alignment horizontal="left" vertical="top"/>
    </xf>
    <xf numFmtId="0" fontId="14" fillId="0" borderId="77" xfId="0" applyFont="1" applyBorder="1" applyAlignment="1" applyProtection="1">
      <alignment horizontal="left" vertical="top"/>
    </xf>
    <xf numFmtId="0" fontId="14" fillId="0" borderId="78" xfId="0" applyFont="1" applyBorder="1" applyAlignment="1" applyProtection="1">
      <alignment horizontal="center" vertical="top"/>
    </xf>
    <xf numFmtId="0" fontId="14" fillId="0" borderId="76" xfId="0" applyFont="1" applyBorder="1" applyAlignment="1" applyProtection="1">
      <alignment horizontal="center" vertical="top"/>
    </xf>
    <xf numFmtId="0" fontId="14" fillId="0" borderId="77" xfId="0" applyFont="1" applyBorder="1" applyAlignment="1" applyProtection="1">
      <alignment horizontal="center" vertical="top"/>
    </xf>
    <xf numFmtId="0" fontId="38" fillId="0" borderId="22" xfId="0" applyFont="1" applyBorder="1" applyAlignment="1" applyProtection="1">
      <alignment horizontal="center" vertical="center"/>
    </xf>
    <xf numFmtId="0" fontId="44" fillId="0" borderId="24" xfId="0" applyFont="1" applyBorder="1" applyAlignment="1" applyProtection="1">
      <alignment horizontal="center" vertical="center"/>
    </xf>
    <xf numFmtId="0" fontId="44" fillId="0" borderId="19" xfId="0" applyFont="1" applyBorder="1" applyAlignment="1" applyProtection="1">
      <alignment horizontal="center" vertical="center"/>
    </xf>
    <xf numFmtId="0" fontId="38" fillId="0" borderId="19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center" vertical="center"/>
    </xf>
    <xf numFmtId="0" fontId="38" fillId="0" borderId="75" xfId="0" applyFont="1" applyBorder="1" applyAlignment="1" applyProtection="1">
      <alignment horizontal="center" vertical="center"/>
    </xf>
    <xf numFmtId="0" fontId="38" fillId="0" borderId="76" xfId="0" applyFont="1" applyBorder="1" applyAlignment="1" applyProtection="1">
      <alignment horizontal="center" vertical="center"/>
    </xf>
    <xf numFmtId="0" fontId="14" fillId="0" borderId="76" xfId="0" applyFont="1" applyBorder="1" applyAlignment="1" applyProtection="1">
      <alignment horizontal="right" vertical="center"/>
    </xf>
    <xf numFmtId="0" fontId="14" fillId="0" borderId="77" xfId="0" applyFont="1" applyBorder="1" applyAlignment="1" applyProtection="1">
      <alignment horizontal="right" vertical="center"/>
    </xf>
    <xf numFmtId="0" fontId="39" fillId="0" borderId="41" xfId="0" applyFont="1" applyBorder="1" applyAlignment="1" applyProtection="1">
      <alignment horizontal="center" vertical="center" wrapText="1"/>
    </xf>
    <xf numFmtId="0" fontId="39" fillId="0" borderId="86" xfId="0" applyFont="1" applyBorder="1" applyAlignment="1" applyProtection="1">
      <alignment horizontal="center" vertical="center" wrapText="1"/>
    </xf>
    <xf numFmtId="0" fontId="39" fillId="0" borderId="22" xfId="0" applyFont="1" applyBorder="1" applyAlignment="1" applyProtection="1">
      <alignment horizontal="center" vertical="center"/>
    </xf>
    <xf numFmtId="0" fontId="39" fillId="0" borderId="87" xfId="0" applyFont="1" applyBorder="1" applyAlignment="1" applyProtection="1">
      <alignment horizontal="center" vertical="center" wrapText="1"/>
    </xf>
    <xf numFmtId="0" fontId="39" fillId="0" borderId="22" xfId="0" applyFont="1" applyBorder="1" applyAlignment="1" applyProtection="1">
      <alignment horizontal="center" vertical="center" wrapText="1"/>
    </xf>
    <xf numFmtId="0" fontId="39" fillId="0" borderId="87" xfId="0" applyFont="1" applyBorder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8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35" borderId="13" xfId="0" applyFont="1" applyFill="1" applyBorder="1" applyAlignment="1" applyProtection="1">
      <alignment horizontal="center" vertical="center"/>
    </xf>
    <xf numFmtId="0" fontId="4" fillId="35" borderId="24" xfId="0" applyFont="1" applyFill="1" applyBorder="1" applyAlignment="1" applyProtection="1">
      <alignment horizontal="center" vertical="center"/>
    </xf>
    <xf numFmtId="0" fontId="4" fillId="35" borderId="11" xfId="0" applyFont="1" applyFill="1" applyBorder="1" applyAlignment="1" applyProtection="1">
      <alignment horizontal="center" vertical="center"/>
    </xf>
    <xf numFmtId="0" fontId="4" fillId="35" borderId="16" xfId="0" applyFont="1" applyFill="1" applyBorder="1" applyAlignment="1" applyProtection="1">
      <alignment horizontal="center" vertical="center"/>
    </xf>
    <xf numFmtId="0" fontId="4" fillId="35" borderId="82" xfId="0" applyFont="1" applyFill="1" applyBorder="1" applyAlignment="1" applyProtection="1">
      <alignment horizontal="center" vertical="center" wrapText="1"/>
    </xf>
    <xf numFmtId="0" fontId="4" fillId="35" borderId="84" xfId="0" applyFont="1" applyFill="1" applyBorder="1" applyAlignment="1" applyProtection="1">
      <alignment horizontal="center" vertical="center" wrapText="1"/>
    </xf>
    <xf numFmtId="0" fontId="7" fillId="35" borderId="14" xfId="0" applyFont="1" applyFill="1" applyBorder="1" applyAlignment="1" applyProtection="1">
      <alignment horizontal="center" vertical="center"/>
    </xf>
    <xf numFmtId="0" fontId="7" fillId="35" borderId="20" xfId="0" applyFont="1" applyFill="1" applyBorder="1" applyAlignment="1" applyProtection="1">
      <alignment horizontal="center" vertical="center"/>
    </xf>
    <xf numFmtId="0" fontId="48" fillId="0" borderId="3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8" fillId="0" borderId="0" xfId="0" applyFont="1" applyBorder="1" applyAlignment="1" applyProtection="1">
      <alignment horizontal="center" vertical="center"/>
    </xf>
  </cellXfs>
  <cellStyles count="11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1" builtinId="3"/>
    <cellStyle name="Comma 2" xfId="29"/>
    <cellStyle name="Comma 2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10" xfId="41"/>
    <cellStyle name="Normal 2 11" xfId="42"/>
    <cellStyle name="Normal 2 12" xfId="43"/>
    <cellStyle name="Normal 2 13" xfId="44"/>
    <cellStyle name="Normal 2 14" xfId="45"/>
    <cellStyle name="Normal 2 15" xfId="46"/>
    <cellStyle name="Normal 2 16" xfId="47"/>
    <cellStyle name="Normal 2 17" xfId="48"/>
    <cellStyle name="Normal 2 2" xfId="49"/>
    <cellStyle name="Normal 2 2 2" xfId="50"/>
    <cellStyle name="Normal 2 3" xfId="51"/>
    <cellStyle name="Normal 2 4" xfId="52"/>
    <cellStyle name="Normal 2 5" xfId="53"/>
    <cellStyle name="Normal 2 6" xfId="54"/>
    <cellStyle name="Normal 2 7" xfId="55"/>
    <cellStyle name="Normal 2 7 10" xfId="56"/>
    <cellStyle name="Normal 2 7 11" xfId="57"/>
    <cellStyle name="Normal 2 7 12" xfId="58"/>
    <cellStyle name="Normal 2 7 2" xfId="59"/>
    <cellStyle name="Normal 2 7 3" xfId="60"/>
    <cellStyle name="Normal 2 7 4" xfId="61"/>
    <cellStyle name="Normal 2 7 5" xfId="62"/>
    <cellStyle name="Normal 2 7 5 2" xfId="63"/>
    <cellStyle name="Normal 2 7 5 3" xfId="64"/>
    <cellStyle name="Normal 2 7 5 4" xfId="65"/>
    <cellStyle name="Normal 2 7 6" xfId="66"/>
    <cellStyle name="Normal 2 7 7" xfId="67"/>
    <cellStyle name="Normal 2 7 8" xfId="68"/>
    <cellStyle name="Normal 2 7 9" xfId="69"/>
    <cellStyle name="Normal 2 8" xfId="70"/>
    <cellStyle name="Normal 2 9" xfId="71"/>
    <cellStyle name="Normal 3" xfId="72"/>
    <cellStyle name="Normal 3 2" xfId="73"/>
    <cellStyle name="Normal 3 3" xfId="74"/>
    <cellStyle name="Normal 3 4" xfId="75"/>
    <cellStyle name="Normal 3 5" xfId="76"/>
    <cellStyle name="Normal 4" xfId="77"/>
    <cellStyle name="Normal 4 2" xfId="78"/>
    <cellStyle name="Normal 5" xfId="79"/>
    <cellStyle name="Normal 6" xfId="80"/>
    <cellStyle name="Normal 7" xfId="81"/>
    <cellStyle name="Normal 8" xfId="82"/>
    <cellStyle name="Normal 9" xfId="83"/>
    <cellStyle name="Normal 9 2" xfId="84"/>
    <cellStyle name="Note 2" xfId="85"/>
    <cellStyle name="Output 2" xfId="86"/>
    <cellStyle name="Percent 2" xfId="87"/>
    <cellStyle name="Percent 2 10" xfId="88"/>
    <cellStyle name="Percent 2 11" xfId="89"/>
    <cellStyle name="Percent 2 12" xfId="90"/>
    <cellStyle name="Percent 2 13" xfId="91"/>
    <cellStyle name="Percent 2 14" xfId="92"/>
    <cellStyle name="Percent 2 15" xfId="93"/>
    <cellStyle name="Percent 2 2" xfId="94"/>
    <cellStyle name="Percent 2 3" xfId="95"/>
    <cellStyle name="Percent 2 4" xfId="96"/>
    <cellStyle name="Percent 2 5" xfId="97"/>
    <cellStyle name="Percent 2 6" xfId="98"/>
    <cellStyle name="Percent 2 7" xfId="99"/>
    <cellStyle name="Percent 2 7 10" xfId="100"/>
    <cellStyle name="Percent 2 7 11" xfId="101"/>
    <cellStyle name="Percent 2 7 12" xfId="102"/>
    <cellStyle name="Percent 2 7 2" xfId="103"/>
    <cellStyle name="Percent 2 7 3" xfId="104"/>
    <cellStyle name="Percent 2 7 4" xfId="105"/>
    <cellStyle name="Percent 2 7 5" xfId="106"/>
    <cellStyle name="Percent 2 7 5 2" xfId="107"/>
    <cellStyle name="Percent 2 7 5 3" xfId="108"/>
    <cellStyle name="Percent 2 7 5 4" xfId="109"/>
    <cellStyle name="Percent 2 7 6" xfId="110"/>
    <cellStyle name="Percent 2 7 7" xfId="111"/>
    <cellStyle name="Percent 2 7 8" xfId="112"/>
    <cellStyle name="Percent 2 7 9" xfId="113"/>
    <cellStyle name="Percent 2 8" xfId="114"/>
    <cellStyle name="Percent 2 9" xfId="115"/>
    <cellStyle name="Title 2" xfId="116"/>
    <cellStyle name="Total 2" xfId="117"/>
    <cellStyle name="Warning Text 2" xfId="1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rightToLeft="1" workbookViewId="0">
      <selection activeCell="C41" sqref="C41"/>
    </sheetView>
  </sheetViews>
  <sheetFormatPr defaultRowHeight="15"/>
  <cols>
    <col min="1" max="1" width="3" customWidth="1"/>
    <col min="2" max="2" width="12.5703125" customWidth="1"/>
    <col min="3" max="3" width="26.5703125" customWidth="1"/>
    <col min="4" max="5" width="5.85546875" customWidth="1"/>
    <col min="6" max="9" width="6.42578125" customWidth="1"/>
    <col min="10" max="10" width="11.140625" customWidth="1"/>
  </cols>
  <sheetData>
    <row r="1" spans="1:10" ht="12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8.75" thickBot="1">
      <c r="A2" s="117" t="s">
        <v>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0" ht="15" customHeight="1">
      <c r="A3" s="118" t="s">
        <v>2</v>
      </c>
      <c r="B3" s="120" t="s">
        <v>3</v>
      </c>
      <c r="C3" s="122" t="s">
        <v>4</v>
      </c>
      <c r="D3" s="124" t="s">
        <v>5</v>
      </c>
      <c r="E3" s="125"/>
      <c r="F3" s="125"/>
      <c r="G3" s="125" t="s">
        <v>6</v>
      </c>
      <c r="H3" s="125"/>
      <c r="I3" s="125"/>
      <c r="J3" s="126" t="s">
        <v>7</v>
      </c>
    </row>
    <row r="4" spans="1:10" ht="11.1" customHeight="1" thickBot="1">
      <c r="A4" s="119"/>
      <c r="B4" s="121"/>
      <c r="C4" s="123"/>
      <c r="D4" s="1" t="s">
        <v>8</v>
      </c>
      <c r="E4" s="2" t="s">
        <v>9</v>
      </c>
      <c r="F4" s="2" t="s">
        <v>10</v>
      </c>
      <c r="G4" s="1" t="s">
        <v>11</v>
      </c>
      <c r="H4" s="2" t="s">
        <v>12</v>
      </c>
      <c r="I4" s="2" t="s">
        <v>13</v>
      </c>
      <c r="J4" s="127"/>
    </row>
    <row r="5" spans="1:10" ht="14.1" customHeight="1">
      <c r="A5" s="128">
        <v>1</v>
      </c>
      <c r="B5" s="131" t="s">
        <v>14</v>
      </c>
      <c r="C5" s="3" t="s">
        <v>15</v>
      </c>
      <c r="D5" s="4"/>
      <c r="E5" s="4"/>
      <c r="F5" s="4"/>
      <c r="G5" s="3">
        <f>SUM(D5:D17)</f>
        <v>0</v>
      </c>
      <c r="H5" s="3">
        <f>SUM(E5:E17)</f>
        <v>0</v>
      </c>
      <c r="I5" s="3">
        <f>SUM(F5:F17)</f>
        <v>0</v>
      </c>
      <c r="J5" s="5">
        <f>SUM(H5:I5)</f>
        <v>0</v>
      </c>
    </row>
    <row r="6" spans="1:10" ht="14.1" customHeight="1">
      <c r="A6" s="129"/>
      <c r="B6" s="132"/>
      <c r="C6" s="6" t="s">
        <v>16</v>
      </c>
      <c r="D6" s="7"/>
      <c r="E6" s="8">
        <v>0</v>
      </c>
      <c r="F6" s="7"/>
      <c r="G6" s="6"/>
      <c r="H6" s="6"/>
      <c r="I6" s="6"/>
      <c r="J6" s="9">
        <f>SUM(H6:I6)</f>
        <v>0</v>
      </c>
    </row>
    <row r="7" spans="1:10" ht="14.1" customHeight="1">
      <c r="A7" s="129"/>
      <c r="B7" s="132"/>
      <c r="C7" s="6" t="s">
        <v>17</v>
      </c>
      <c r="D7" s="7"/>
      <c r="E7" s="8">
        <v>0</v>
      </c>
      <c r="F7" s="7"/>
      <c r="G7" s="6"/>
      <c r="H7" s="6"/>
      <c r="I7" s="6"/>
      <c r="J7" s="9">
        <f t="shared" ref="J7:J56" si="0">SUM(H7:I7)</f>
        <v>0</v>
      </c>
    </row>
    <row r="8" spans="1:10" ht="14.1" customHeight="1">
      <c r="A8" s="129"/>
      <c r="B8" s="132"/>
      <c r="C8" s="6" t="s">
        <v>18</v>
      </c>
      <c r="D8" s="7"/>
      <c r="E8" s="8">
        <v>0</v>
      </c>
      <c r="F8" s="7"/>
      <c r="G8" s="6"/>
      <c r="H8" s="6"/>
      <c r="I8" s="6"/>
      <c r="J8" s="9">
        <f t="shared" si="0"/>
        <v>0</v>
      </c>
    </row>
    <row r="9" spans="1:10" ht="14.1" customHeight="1">
      <c r="A9" s="129"/>
      <c r="B9" s="132"/>
      <c r="C9" s="6" t="s">
        <v>19</v>
      </c>
      <c r="D9" s="7"/>
      <c r="E9" s="8">
        <v>0</v>
      </c>
      <c r="F9" s="7"/>
      <c r="G9" s="6"/>
      <c r="H9" s="6"/>
      <c r="I9" s="6"/>
      <c r="J9" s="9">
        <f t="shared" si="0"/>
        <v>0</v>
      </c>
    </row>
    <row r="10" spans="1:10" ht="14.1" customHeight="1">
      <c r="A10" s="129"/>
      <c r="B10" s="132"/>
      <c r="C10" s="6" t="s">
        <v>20</v>
      </c>
      <c r="D10" s="7"/>
      <c r="E10" s="8">
        <v>0</v>
      </c>
      <c r="F10" s="7"/>
      <c r="G10" s="6"/>
      <c r="H10" s="6"/>
      <c r="I10" s="6"/>
      <c r="J10" s="9">
        <f t="shared" si="0"/>
        <v>0</v>
      </c>
    </row>
    <row r="11" spans="1:10" ht="14.1" customHeight="1">
      <c r="A11" s="129"/>
      <c r="B11" s="132"/>
      <c r="C11" s="6" t="s">
        <v>21</v>
      </c>
      <c r="D11" s="7"/>
      <c r="E11" s="7"/>
      <c r="F11" s="7"/>
      <c r="G11" s="6"/>
      <c r="H11" s="6"/>
      <c r="I11" s="6"/>
      <c r="J11" s="9">
        <f t="shared" si="0"/>
        <v>0</v>
      </c>
    </row>
    <row r="12" spans="1:10" ht="14.1" customHeight="1">
      <c r="A12" s="129"/>
      <c r="B12" s="132"/>
      <c r="C12" s="6" t="s">
        <v>22</v>
      </c>
      <c r="D12" s="7"/>
      <c r="E12" s="8">
        <v>0</v>
      </c>
      <c r="F12" s="7"/>
      <c r="G12" s="6"/>
      <c r="H12" s="6"/>
      <c r="I12" s="6"/>
      <c r="J12" s="9">
        <f t="shared" si="0"/>
        <v>0</v>
      </c>
    </row>
    <row r="13" spans="1:10" ht="14.1" customHeight="1">
      <c r="A13" s="129"/>
      <c r="B13" s="132"/>
      <c r="C13" s="6" t="s">
        <v>23</v>
      </c>
      <c r="D13" s="7"/>
      <c r="E13" s="7"/>
      <c r="F13" s="7"/>
      <c r="G13" s="6"/>
      <c r="H13" s="6"/>
      <c r="I13" s="6"/>
      <c r="J13" s="9">
        <f t="shared" si="0"/>
        <v>0</v>
      </c>
    </row>
    <row r="14" spans="1:10" ht="14.1" customHeight="1">
      <c r="A14" s="129"/>
      <c r="B14" s="132"/>
      <c r="C14" s="6" t="s">
        <v>24</v>
      </c>
      <c r="D14" s="7"/>
      <c r="E14" s="7"/>
      <c r="F14" s="7"/>
      <c r="G14" s="6"/>
      <c r="H14" s="6"/>
      <c r="I14" s="6"/>
      <c r="J14" s="9">
        <f t="shared" si="0"/>
        <v>0</v>
      </c>
    </row>
    <row r="15" spans="1:10" ht="14.1" customHeight="1">
      <c r="A15" s="129"/>
      <c r="B15" s="132"/>
      <c r="C15" s="6" t="s">
        <v>25</v>
      </c>
      <c r="D15" s="7"/>
      <c r="E15" s="7"/>
      <c r="F15" s="7"/>
      <c r="G15" s="6"/>
      <c r="H15" s="6"/>
      <c r="I15" s="6"/>
      <c r="J15" s="9">
        <f t="shared" si="0"/>
        <v>0</v>
      </c>
    </row>
    <row r="16" spans="1:10" ht="14.1" customHeight="1">
      <c r="A16" s="129"/>
      <c r="B16" s="132"/>
      <c r="C16" s="6" t="s">
        <v>26</v>
      </c>
      <c r="D16" s="7"/>
      <c r="E16" s="7"/>
      <c r="F16" s="7"/>
      <c r="G16" s="6"/>
      <c r="H16" s="6"/>
      <c r="I16" s="6"/>
      <c r="J16" s="9">
        <f t="shared" si="0"/>
        <v>0</v>
      </c>
    </row>
    <row r="17" spans="1:10" ht="14.1" customHeight="1" thickBot="1">
      <c r="A17" s="130"/>
      <c r="B17" s="133"/>
      <c r="C17" s="10" t="s">
        <v>27</v>
      </c>
      <c r="D17" s="11"/>
      <c r="E17" s="12">
        <v>0</v>
      </c>
      <c r="F17" s="11"/>
      <c r="G17" s="10"/>
      <c r="H17" s="10"/>
      <c r="I17" s="10"/>
      <c r="J17" s="13">
        <f t="shared" si="0"/>
        <v>0</v>
      </c>
    </row>
    <row r="18" spans="1:10" ht="14.1" customHeight="1">
      <c r="A18" s="128">
        <v>2</v>
      </c>
      <c r="B18" s="125" t="s">
        <v>28</v>
      </c>
      <c r="C18" s="3" t="s">
        <v>29</v>
      </c>
      <c r="D18" s="4"/>
      <c r="E18" s="4"/>
      <c r="F18" s="4"/>
      <c r="G18" s="3">
        <f>SUM(D18:D19)</f>
        <v>0</v>
      </c>
      <c r="H18" s="3">
        <f>SUM(E18:E19)</f>
        <v>0</v>
      </c>
      <c r="I18" s="3">
        <f>SUM(F18:F19)</f>
        <v>0</v>
      </c>
      <c r="J18" s="5">
        <f t="shared" si="0"/>
        <v>0</v>
      </c>
    </row>
    <row r="19" spans="1:10" ht="14.1" customHeight="1" thickBot="1">
      <c r="A19" s="130"/>
      <c r="B19" s="134"/>
      <c r="C19" s="10" t="s">
        <v>30</v>
      </c>
      <c r="D19" s="11"/>
      <c r="E19" s="11"/>
      <c r="F19" s="11"/>
      <c r="G19" s="10"/>
      <c r="H19" s="10"/>
      <c r="I19" s="10"/>
      <c r="J19" s="14">
        <f t="shared" si="0"/>
        <v>0</v>
      </c>
    </row>
    <row r="20" spans="1:10" ht="14.1" customHeight="1">
      <c r="A20" s="128">
        <v>3</v>
      </c>
      <c r="B20" s="131" t="s">
        <v>31</v>
      </c>
      <c r="C20" s="3" t="s">
        <v>32</v>
      </c>
      <c r="D20" s="4"/>
      <c r="E20" s="4"/>
      <c r="F20" s="4"/>
      <c r="G20" s="3">
        <f>SUM(D20:D25)</f>
        <v>0</v>
      </c>
      <c r="H20" s="3">
        <f>SUM(E20:E25)</f>
        <v>0</v>
      </c>
      <c r="I20" s="3">
        <f>SUM(F20:F25)</f>
        <v>0</v>
      </c>
      <c r="J20" s="15">
        <f t="shared" si="0"/>
        <v>0</v>
      </c>
    </row>
    <row r="21" spans="1:10" ht="14.1" customHeight="1">
      <c r="A21" s="129"/>
      <c r="B21" s="132"/>
      <c r="C21" s="6" t="s">
        <v>33</v>
      </c>
      <c r="D21" s="7"/>
      <c r="E21" s="7"/>
      <c r="F21" s="7"/>
      <c r="G21" s="6"/>
      <c r="H21" s="6"/>
      <c r="I21" s="6"/>
      <c r="J21" s="9">
        <f t="shared" si="0"/>
        <v>0</v>
      </c>
    </row>
    <row r="22" spans="1:10" ht="14.1" customHeight="1">
      <c r="A22" s="129"/>
      <c r="B22" s="132"/>
      <c r="C22" s="6" t="s">
        <v>34</v>
      </c>
      <c r="D22" s="7"/>
      <c r="E22" s="7"/>
      <c r="F22" s="7"/>
      <c r="G22" s="6"/>
      <c r="H22" s="6"/>
      <c r="I22" s="6"/>
      <c r="J22" s="9">
        <f t="shared" si="0"/>
        <v>0</v>
      </c>
    </row>
    <row r="23" spans="1:10" ht="14.1" customHeight="1">
      <c r="A23" s="129"/>
      <c r="B23" s="132"/>
      <c r="C23" s="6" t="s">
        <v>35</v>
      </c>
      <c r="D23" s="7"/>
      <c r="E23" s="7"/>
      <c r="F23" s="7"/>
      <c r="G23" s="6"/>
      <c r="H23" s="6"/>
      <c r="I23" s="6"/>
      <c r="J23" s="9">
        <f t="shared" si="0"/>
        <v>0</v>
      </c>
    </row>
    <row r="24" spans="1:10" ht="14.1" customHeight="1">
      <c r="A24" s="129"/>
      <c r="B24" s="132"/>
      <c r="C24" s="6" t="s">
        <v>36</v>
      </c>
      <c r="D24" s="7"/>
      <c r="E24" s="7"/>
      <c r="F24" s="7"/>
      <c r="G24" s="6"/>
      <c r="H24" s="6"/>
      <c r="I24" s="6"/>
      <c r="J24" s="9">
        <f t="shared" si="0"/>
        <v>0</v>
      </c>
    </row>
    <row r="25" spans="1:10" ht="14.1" customHeight="1" thickBot="1">
      <c r="A25" s="130"/>
      <c r="B25" s="133"/>
      <c r="C25" s="16" t="s">
        <v>37</v>
      </c>
      <c r="D25" s="17"/>
      <c r="E25" s="17"/>
      <c r="F25" s="17"/>
      <c r="G25" s="16"/>
      <c r="H25" s="16"/>
      <c r="I25" s="16"/>
      <c r="J25" s="13">
        <f t="shared" si="0"/>
        <v>0</v>
      </c>
    </row>
    <row r="26" spans="1:10" ht="14.1" customHeight="1">
      <c r="A26" s="128">
        <v>3</v>
      </c>
      <c r="B26" s="131" t="s">
        <v>38</v>
      </c>
      <c r="C26" s="3" t="s">
        <v>39</v>
      </c>
      <c r="D26" s="4"/>
      <c r="E26" s="4"/>
      <c r="F26" s="4"/>
      <c r="G26" s="3">
        <f>SUM(D26:D32)</f>
        <v>0</v>
      </c>
      <c r="H26" s="3">
        <f>SUM(E26:E32)</f>
        <v>0</v>
      </c>
      <c r="I26" s="3">
        <f t="shared" ref="I26" si="1">SUM(F26:F32)</f>
        <v>0</v>
      </c>
      <c r="J26" s="5">
        <f t="shared" si="0"/>
        <v>0</v>
      </c>
    </row>
    <row r="27" spans="1:10" ht="14.1" customHeight="1">
      <c r="A27" s="129"/>
      <c r="B27" s="132"/>
      <c r="C27" s="6" t="s">
        <v>40</v>
      </c>
      <c r="D27" s="7"/>
      <c r="E27" s="7"/>
      <c r="F27" s="7"/>
      <c r="G27" s="6"/>
      <c r="H27" s="6"/>
      <c r="I27" s="6"/>
      <c r="J27" s="9">
        <f t="shared" si="0"/>
        <v>0</v>
      </c>
    </row>
    <row r="28" spans="1:10" ht="14.1" customHeight="1">
      <c r="A28" s="129"/>
      <c r="B28" s="132"/>
      <c r="C28" s="6" t="s">
        <v>41</v>
      </c>
      <c r="D28" s="7"/>
      <c r="E28" s="7"/>
      <c r="F28" s="7"/>
      <c r="G28" s="6"/>
      <c r="H28" s="6"/>
      <c r="I28" s="6"/>
      <c r="J28" s="9">
        <f t="shared" si="0"/>
        <v>0</v>
      </c>
    </row>
    <row r="29" spans="1:10" ht="14.1" customHeight="1">
      <c r="A29" s="129"/>
      <c r="B29" s="132"/>
      <c r="C29" s="6" t="s">
        <v>42</v>
      </c>
      <c r="D29" s="7"/>
      <c r="E29" s="7"/>
      <c r="F29" s="7"/>
      <c r="G29" s="6"/>
      <c r="H29" s="6"/>
      <c r="I29" s="6"/>
      <c r="J29" s="9">
        <f t="shared" si="0"/>
        <v>0</v>
      </c>
    </row>
    <row r="30" spans="1:10" ht="14.1" customHeight="1">
      <c r="A30" s="129"/>
      <c r="B30" s="132"/>
      <c r="C30" s="6" t="s">
        <v>43</v>
      </c>
      <c r="D30" s="7"/>
      <c r="E30" s="7"/>
      <c r="F30" s="7"/>
      <c r="G30" s="6"/>
      <c r="H30" s="6"/>
      <c r="I30" s="6"/>
      <c r="J30" s="9">
        <f t="shared" si="0"/>
        <v>0</v>
      </c>
    </row>
    <row r="31" spans="1:10" ht="14.1" customHeight="1">
      <c r="A31" s="129"/>
      <c r="B31" s="132"/>
      <c r="C31" s="6" t="s">
        <v>44</v>
      </c>
      <c r="D31" s="7"/>
      <c r="E31" s="7"/>
      <c r="F31" s="7"/>
      <c r="G31" s="6"/>
      <c r="H31" s="6"/>
      <c r="I31" s="6"/>
      <c r="J31" s="9">
        <f t="shared" si="0"/>
        <v>0</v>
      </c>
    </row>
    <row r="32" spans="1:10" ht="14.1" customHeight="1" thickBot="1">
      <c r="A32" s="130"/>
      <c r="B32" s="133"/>
      <c r="C32" s="10" t="s">
        <v>45</v>
      </c>
      <c r="D32" s="11"/>
      <c r="E32" s="11"/>
      <c r="F32" s="11"/>
      <c r="G32" s="10"/>
      <c r="H32" s="10"/>
      <c r="I32" s="10"/>
      <c r="J32" s="14">
        <f t="shared" si="0"/>
        <v>0</v>
      </c>
    </row>
    <row r="33" spans="1:10" ht="14.1" customHeight="1">
      <c r="A33" s="128">
        <v>5</v>
      </c>
      <c r="B33" s="131" t="s">
        <v>46</v>
      </c>
      <c r="C33" s="3" t="s">
        <v>47</v>
      </c>
      <c r="D33" s="4"/>
      <c r="E33" s="4"/>
      <c r="F33" s="4"/>
      <c r="G33" s="3">
        <f>SUM(D33:D43)</f>
        <v>0</v>
      </c>
      <c r="H33" s="3">
        <f>SUM(E33:E43)</f>
        <v>0</v>
      </c>
      <c r="I33" s="3">
        <f>SUM(F33:F43)</f>
        <v>0</v>
      </c>
      <c r="J33" s="15">
        <f t="shared" si="0"/>
        <v>0</v>
      </c>
    </row>
    <row r="34" spans="1:10" ht="14.1" customHeight="1">
      <c r="A34" s="129"/>
      <c r="B34" s="132"/>
      <c r="C34" s="6" t="s">
        <v>48</v>
      </c>
      <c r="D34" s="7"/>
      <c r="E34" s="7"/>
      <c r="F34" s="7"/>
      <c r="G34" s="6"/>
      <c r="H34" s="6"/>
      <c r="I34" s="6"/>
      <c r="J34" s="9">
        <f t="shared" si="0"/>
        <v>0</v>
      </c>
    </row>
    <row r="35" spans="1:10" ht="14.1" customHeight="1">
      <c r="A35" s="129"/>
      <c r="B35" s="132"/>
      <c r="C35" s="6" t="s">
        <v>49</v>
      </c>
      <c r="D35" s="7"/>
      <c r="E35" s="7"/>
      <c r="F35" s="7"/>
      <c r="G35" s="6"/>
      <c r="H35" s="6"/>
      <c r="I35" s="6"/>
      <c r="J35" s="9">
        <f t="shared" si="0"/>
        <v>0</v>
      </c>
    </row>
    <row r="36" spans="1:10" ht="14.1" customHeight="1">
      <c r="A36" s="129"/>
      <c r="B36" s="132"/>
      <c r="C36" s="6" t="s">
        <v>50</v>
      </c>
      <c r="D36" s="7"/>
      <c r="E36" s="7"/>
      <c r="F36" s="7"/>
      <c r="G36" s="6"/>
      <c r="H36" s="6"/>
      <c r="I36" s="6"/>
      <c r="J36" s="9">
        <f t="shared" si="0"/>
        <v>0</v>
      </c>
    </row>
    <row r="37" spans="1:10" ht="14.1" customHeight="1">
      <c r="A37" s="129"/>
      <c r="B37" s="132"/>
      <c r="C37" s="6" t="s">
        <v>51</v>
      </c>
      <c r="D37" s="7"/>
      <c r="E37" s="7"/>
      <c r="F37" s="7"/>
      <c r="G37" s="6"/>
      <c r="H37" s="6"/>
      <c r="I37" s="6"/>
      <c r="J37" s="9">
        <f t="shared" si="0"/>
        <v>0</v>
      </c>
    </row>
    <row r="38" spans="1:10" ht="14.1" customHeight="1">
      <c r="A38" s="129"/>
      <c r="B38" s="132"/>
      <c r="C38" s="6" t="s">
        <v>52</v>
      </c>
      <c r="D38" s="7"/>
      <c r="E38" s="8">
        <v>0</v>
      </c>
      <c r="F38" s="7"/>
      <c r="G38" s="6"/>
      <c r="H38" s="6"/>
      <c r="I38" s="6"/>
      <c r="J38" s="9">
        <f t="shared" si="0"/>
        <v>0</v>
      </c>
    </row>
    <row r="39" spans="1:10" ht="14.1" customHeight="1">
      <c r="A39" s="129"/>
      <c r="B39" s="132"/>
      <c r="C39" s="6" t="s">
        <v>53</v>
      </c>
      <c r="D39" s="7"/>
      <c r="E39" s="8">
        <v>0</v>
      </c>
      <c r="F39" s="7"/>
      <c r="G39" s="6"/>
      <c r="H39" s="6"/>
      <c r="I39" s="6"/>
      <c r="J39" s="9">
        <f t="shared" si="0"/>
        <v>0</v>
      </c>
    </row>
    <row r="40" spans="1:10" ht="14.1" customHeight="1">
      <c r="A40" s="129"/>
      <c r="B40" s="132"/>
      <c r="C40" s="6" t="s">
        <v>54</v>
      </c>
      <c r="D40" s="7"/>
      <c r="E40" s="7"/>
      <c r="F40" s="7"/>
      <c r="G40" s="6"/>
      <c r="H40" s="6"/>
      <c r="I40" s="6"/>
      <c r="J40" s="9">
        <f t="shared" si="0"/>
        <v>0</v>
      </c>
    </row>
    <row r="41" spans="1:10" ht="14.1" customHeight="1">
      <c r="A41" s="129"/>
      <c r="B41" s="132"/>
      <c r="C41" s="6" t="s">
        <v>55</v>
      </c>
      <c r="D41" s="7"/>
      <c r="E41" s="7"/>
      <c r="F41" s="7"/>
      <c r="G41" s="6"/>
      <c r="H41" s="6"/>
      <c r="I41" s="6"/>
      <c r="J41" s="9">
        <f t="shared" si="0"/>
        <v>0</v>
      </c>
    </row>
    <row r="42" spans="1:10" ht="14.1" customHeight="1">
      <c r="A42" s="129"/>
      <c r="B42" s="132"/>
      <c r="C42" s="6" t="s">
        <v>56</v>
      </c>
      <c r="D42" s="7"/>
      <c r="E42" s="7"/>
      <c r="F42" s="7"/>
      <c r="G42" s="6"/>
      <c r="H42" s="6"/>
      <c r="I42" s="6"/>
      <c r="J42" s="9">
        <f t="shared" si="0"/>
        <v>0</v>
      </c>
    </row>
    <row r="43" spans="1:10" ht="14.1" customHeight="1" thickBot="1">
      <c r="A43" s="130"/>
      <c r="B43" s="133"/>
      <c r="C43" s="10" t="s">
        <v>57</v>
      </c>
      <c r="D43" s="11"/>
      <c r="E43" s="11"/>
      <c r="F43" s="11"/>
      <c r="G43" s="10"/>
      <c r="H43" s="10"/>
      <c r="I43" s="10"/>
      <c r="J43" s="13">
        <f t="shared" si="0"/>
        <v>0</v>
      </c>
    </row>
    <row r="44" spans="1:10" ht="14.1" customHeight="1">
      <c r="A44" s="128">
        <v>6</v>
      </c>
      <c r="B44" s="135" t="s">
        <v>58</v>
      </c>
      <c r="C44" s="3" t="s">
        <v>59</v>
      </c>
      <c r="D44" s="4"/>
      <c r="E44" s="4"/>
      <c r="F44" s="4"/>
      <c r="G44" s="3">
        <f>SUM(D44:D45)</f>
        <v>0</v>
      </c>
      <c r="H44" s="3">
        <f t="shared" ref="H44:I44" si="2">SUM(E44:E45)</f>
        <v>0</v>
      </c>
      <c r="I44" s="3">
        <f t="shared" si="2"/>
        <v>0</v>
      </c>
      <c r="J44" s="5">
        <f t="shared" si="0"/>
        <v>0</v>
      </c>
    </row>
    <row r="45" spans="1:10" ht="14.1" customHeight="1" thickBot="1">
      <c r="A45" s="130"/>
      <c r="B45" s="136"/>
      <c r="C45" s="10" t="s">
        <v>60</v>
      </c>
      <c r="D45" s="11"/>
      <c r="E45" s="11"/>
      <c r="F45" s="11"/>
      <c r="G45" s="10"/>
      <c r="H45" s="10"/>
      <c r="I45" s="10"/>
      <c r="J45" s="14">
        <f t="shared" si="0"/>
        <v>0</v>
      </c>
    </row>
    <row r="46" spans="1:10" ht="14.1" customHeight="1">
      <c r="A46" s="128">
        <v>7</v>
      </c>
      <c r="B46" s="131" t="s">
        <v>61</v>
      </c>
      <c r="C46" s="3" t="s">
        <v>62</v>
      </c>
      <c r="D46" s="4"/>
      <c r="E46" s="4"/>
      <c r="F46" s="4"/>
      <c r="G46" s="3">
        <f>SUM(D46:D50)</f>
        <v>0</v>
      </c>
      <c r="H46" s="3">
        <f t="shared" ref="H46" si="3">SUM(E46:E50)</f>
        <v>0</v>
      </c>
      <c r="I46" s="3">
        <f>SUM(F46:F50)</f>
        <v>0</v>
      </c>
      <c r="J46" s="15">
        <f t="shared" si="0"/>
        <v>0</v>
      </c>
    </row>
    <row r="47" spans="1:10" ht="14.1" customHeight="1">
      <c r="A47" s="129"/>
      <c r="B47" s="132"/>
      <c r="C47" s="6" t="s">
        <v>63</v>
      </c>
      <c r="D47" s="7"/>
      <c r="E47" s="7"/>
      <c r="F47" s="7"/>
      <c r="G47" s="6"/>
      <c r="H47" s="6"/>
      <c r="I47" s="6"/>
      <c r="J47" s="9">
        <f t="shared" si="0"/>
        <v>0</v>
      </c>
    </row>
    <row r="48" spans="1:10" ht="14.1" customHeight="1">
      <c r="A48" s="129"/>
      <c r="B48" s="132"/>
      <c r="C48" s="6" t="s">
        <v>64</v>
      </c>
      <c r="D48" s="7"/>
      <c r="E48" s="7"/>
      <c r="F48" s="7"/>
      <c r="G48" s="6"/>
      <c r="H48" s="6"/>
      <c r="I48" s="6"/>
      <c r="J48" s="9">
        <f t="shared" si="0"/>
        <v>0</v>
      </c>
    </row>
    <row r="49" spans="1:10" ht="14.1" customHeight="1">
      <c r="A49" s="129"/>
      <c r="B49" s="132"/>
      <c r="C49" s="6" t="s">
        <v>65</v>
      </c>
      <c r="D49" s="7"/>
      <c r="E49" s="7"/>
      <c r="F49" s="7"/>
      <c r="G49" s="6"/>
      <c r="H49" s="6"/>
      <c r="I49" s="6"/>
      <c r="J49" s="9">
        <f t="shared" si="0"/>
        <v>0</v>
      </c>
    </row>
    <row r="50" spans="1:10" ht="14.1" customHeight="1" thickBot="1">
      <c r="A50" s="130"/>
      <c r="B50" s="133"/>
      <c r="C50" s="10" t="s">
        <v>66</v>
      </c>
      <c r="D50" s="11"/>
      <c r="E50" s="11"/>
      <c r="F50" s="11"/>
      <c r="G50" s="10"/>
      <c r="H50" s="10"/>
      <c r="I50" s="10"/>
      <c r="J50" s="13">
        <f t="shared" si="0"/>
        <v>0</v>
      </c>
    </row>
    <row r="51" spans="1:10" ht="14.1" customHeight="1">
      <c r="A51" s="128">
        <v>8</v>
      </c>
      <c r="B51" s="125" t="s">
        <v>67</v>
      </c>
      <c r="C51" s="3" t="s">
        <v>68</v>
      </c>
      <c r="D51" s="4"/>
      <c r="E51" s="4"/>
      <c r="F51" s="4"/>
      <c r="G51" s="3">
        <f>SUM(D51:D54)</f>
        <v>0</v>
      </c>
      <c r="H51" s="3">
        <f t="shared" ref="H51:I51" si="4">SUM(E51:E54)</f>
        <v>0</v>
      </c>
      <c r="I51" s="3">
        <f t="shared" si="4"/>
        <v>0</v>
      </c>
      <c r="J51" s="5">
        <f t="shared" si="0"/>
        <v>0</v>
      </c>
    </row>
    <row r="52" spans="1:10" ht="14.1" customHeight="1">
      <c r="A52" s="129"/>
      <c r="B52" s="138"/>
      <c r="C52" s="6" t="s">
        <v>69</v>
      </c>
      <c r="D52" s="7"/>
      <c r="E52" s="7"/>
      <c r="F52" s="7"/>
      <c r="G52" s="6"/>
      <c r="H52" s="6"/>
      <c r="I52" s="6"/>
      <c r="J52" s="9">
        <f t="shared" si="0"/>
        <v>0</v>
      </c>
    </row>
    <row r="53" spans="1:10" ht="14.1" customHeight="1">
      <c r="A53" s="129"/>
      <c r="B53" s="138"/>
      <c r="C53" s="6" t="s">
        <v>70</v>
      </c>
      <c r="D53" s="7"/>
      <c r="E53" s="7"/>
      <c r="F53" s="7"/>
      <c r="G53" s="6"/>
      <c r="H53" s="6"/>
      <c r="I53" s="6"/>
      <c r="J53" s="9">
        <f t="shared" si="0"/>
        <v>0</v>
      </c>
    </row>
    <row r="54" spans="1:10" ht="14.1" customHeight="1" thickBot="1">
      <c r="A54" s="130"/>
      <c r="B54" s="134"/>
      <c r="C54" s="10" t="s">
        <v>71</v>
      </c>
      <c r="D54" s="11"/>
      <c r="E54" s="11"/>
      <c r="F54" s="11"/>
      <c r="G54" s="10"/>
      <c r="H54" s="10"/>
      <c r="I54" s="10"/>
      <c r="J54" s="14">
        <f t="shared" si="0"/>
        <v>0</v>
      </c>
    </row>
    <row r="55" spans="1:10" ht="14.1" customHeight="1">
      <c r="A55" s="18"/>
      <c r="B55" s="131" t="s">
        <v>72</v>
      </c>
      <c r="C55" s="3" t="s">
        <v>73</v>
      </c>
      <c r="D55" s="4"/>
      <c r="E55" s="4"/>
      <c r="F55" s="4"/>
      <c r="G55" s="3">
        <f>SUM(D55:D57)</f>
        <v>0</v>
      </c>
      <c r="H55" s="3">
        <f t="shared" ref="H55:I55" si="5">SUM(E55:E57)</f>
        <v>0</v>
      </c>
      <c r="I55" s="3">
        <f t="shared" si="5"/>
        <v>0</v>
      </c>
      <c r="J55" s="15">
        <f t="shared" si="0"/>
        <v>0</v>
      </c>
    </row>
    <row r="56" spans="1:10" ht="14.1" customHeight="1">
      <c r="A56" s="129">
        <v>9</v>
      </c>
      <c r="B56" s="132"/>
      <c r="C56" s="6" t="s">
        <v>74</v>
      </c>
      <c r="D56" s="7"/>
      <c r="E56" s="7"/>
      <c r="F56" s="7"/>
      <c r="G56" s="6"/>
      <c r="H56" s="6"/>
      <c r="I56" s="6"/>
      <c r="J56" s="9">
        <f t="shared" si="0"/>
        <v>0</v>
      </c>
    </row>
    <row r="57" spans="1:10" ht="14.1" customHeight="1" thickBot="1">
      <c r="A57" s="130"/>
      <c r="B57" s="133"/>
      <c r="C57" s="10" t="s">
        <v>75</v>
      </c>
      <c r="D57" s="11"/>
      <c r="E57" s="11"/>
      <c r="F57" s="11"/>
      <c r="G57" s="10"/>
      <c r="H57" s="10"/>
      <c r="I57" s="10"/>
      <c r="J57" s="19"/>
    </row>
    <row r="58" spans="1:10" ht="20.100000000000001" customHeight="1" thickBot="1">
      <c r="C58" s="20" t="s">
        <v>7</v>
      </c>
      <c r="D58" s="21">
        <f>SUM(D5:D57)</f>
        <v>0</v>
      </c>
      <c r="E58" s="21">
        <f t="shared" ref="E58:J58" si="6">SUM(E5:E57)</f>
        <v>0</v>
      </c>
      <c r="F58" s="21">
        <f t="shared" si="6"/>
        <v>0</v>
      </c>
      <c r="G58" s="22">
        <f t="shared" si="6"/>
        <v>0</v>
      </c>
      <c r="H58" s="21">
        <f t="shared" si="6"/>
        <v>0</v>
      </c>
      <c r="I58" s="21">
        <f t="shared" si="6"/>
        <v>0</v>
      </c>
      <c r="J58" s="23">
        <f t="shared" si="6"/>
        <v>0</v>
      </c>
    </row>
    <row r="59" spans="1:10">
      <c r="C59" s="137" t="s">
        <v>76</v>
      </c>
      <c r="D59" s="137"/>
      <c r="E59" s="137"/>
      <c r="F59" s="137"/>
      <c r="G59" s="137"/>
      <c r="H59" s="137"/>
      <c r="I59" s="137"/>
      <c r="J59" s="137"/>
    </row>
    <row r="61" spans="1:10">
      <c r="G61" s="24"/>
    </row>
  </sheetData>
  <sheetProtection password="CF6E" sheet="1" objects="1" scenarios="1"/>
  <mergeCells count="27">
    <mergeCell ref="C59:J59"/>
    <mergeCell ref="A46:A50"/>
    <mergeCell ref="B46:B50"/>
    <mergeCell ref="A51:A54"/>
    <mergeCell ref="B51:B54"/>
    <mergeCell ref="B55:B57"/>
    <mergeCell ref="A56:A57"/>
    <mergeCell ref="A26:A32"/>
    <mergeCell ref="B26:B32"/>
    <mergeCell ref="A33:A43"/>
    <mergeCell ref="B33:B43"/>
    <mergeCell ref="A44:A45"/>
    <mergeCell ref="B44:B45"/>
    <mergeCell ref="A5:A17"/>
    <mergeCell ref="B5:B17"/>
    <mergeCell ref="A18:A19"/>
    <mergeCell ref="B18:B19"/>
    <mergeCell ref="A20:A25"/>
    <mergeCell ref="B20:B25"/>
    <mergeCell ref="A1:J1"/>
    <mergeCell ref="A2:J2"/>
    <mergeCell ref="A3:A4"/>
    <mergeCell ref="B3:B4"/>
    <mergeCell ref="C3:C4"/>
    <mergeCell ref="D3:F3"/>
    <mergeCell ref="G3:I3"/>
    <mergeCell ref="J3:J4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rightToLeft="1" workbookViewId="0">
      <selection activeCell="C41" sqref="C41"/>
    </sheetView>
  </sheetViews>
  <sheetFormatPr defaultRowHeight="15"/>
  <cols>
    <col min="1" max="1" width="1.5703125" customWidth="1"/>
    <col min="2" max="2" width="3.5703125" customWidth="1"/>
    <col min="3" max="3" width="6.5703125" customWidth="1"/>
    <col min="4" max="4" width="2.5703125" customWidth="1"/>
    <col min="5" max="6" width="3.5703125" customWidth="1"/>
    <col min="7" max="7" width="4.140625" customWidth="1"/>
    <col min="8" max="9" width="3.5703125" customWidth="1"/>
    <col min="10" max="10" width="4.140625" customWidth="1"/>
    <col min="11" max="12" width="3.5703125" customWidth="1"/>
    <col min="13" max="13" width="4.140625" customWidth="1"/>
    <col min="14" max="15" width="3.5703125" customWidth="1"/>
    <col min="16" max="16" width="4.140625" customWidth="1"/>
    <col min="17" max="18" width="3.5703125" customWidth="1"/>
    <col min="19" max="19" width="4.140625" customWidth="1"/>
    <col min="20" max="21" width="3.5703125" customWidth="1"/>
    <col min="22" max="22" width="4.140625" customWidth="1"/>
    <col min="23" max="24" width="3.5703125" customWidth="1"/>
    <col min="25" max="25" width="4.140625" customWidth="1"/>
    <col min="26" max="27" width="3.5703125" customWidth="1"/>
    <col min="28" max="28" width="4.140625" customWidth="1"/>
    <col min="29" max="30" width="3.5703125" customWidth="1"/>
    <col min="31" max="32" width="4.140625" customWidth="1"/>
    <col min="33" max="33" width="10.5703125" customWidth="1"/>
  </cols>
  <sheetData>
    <row r="1" spans="1:33" ht="9.9499999999999993" customHeigh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50" t="s">
        <v>77</v>
      </c>
      <c r="AG1" s="150"/>
    </row>
    <row r="2" spans="1:33" s="25" customFormat="1" ht="18" customHeight="1" thickBot="1">
      <c r="A2" s="152" t="s">
        <v>78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3"/>
      <c r="X2" s="153"/>
      <c r="Y2" s="153"/>
      <c r="Z2" s="153"/>
      <c r="AA2" s="153"/>
      <c r="AB2" s="153"/>
      <c r="AC2" s="153"/>
      <c r="AD2" s="153"/>
      <c r="AE2" s="153"/>
      <c r="AF2" s="151"/>
      <c r="AG2" s="151"/>
    </row>
    <row r="3" spans="1:33" ht="12" customHeight="1">
      <c r="A3" s="154" t="s">
        <v>79</v>
      </c>
      <c r="B3" s="155"/>
      <c r="C3" s="156"/>
      <c r="D3" s="163" t="s">
        <v>80</v>
      </c>
      <c r="E3" s="139" t="s">
        <v>81</v>
      </c>
      <c r="F3" s="140"/>
      <c r="G3" s="141"/>
      <c r="H3" s="139" t="s">
        <v>82</v>
      </c>
      <c r="I3" s="140"/>
      <c r="J3" s="141"/>
      <c r="K3" s="139" t="s">
        <v>83</v>
      </c>
      <c r="L3" s="140"/>
      <c r="M3" s="141"/>
      <c r="N3" s="139" t="s">
        <v>84</v>
      </c>
      <c r="O3" s="140"/>
      <c r="P3" s="141"/>
      <c r="Q3" s="139" t="s">
        <v>85</v>
      </c>
      <c r="R3" s="140"/>
      <c r="S3" s="141"/>
      <c r="T3" s="139" t="s">
        <v>86</v>
      </c>
      <c r="U3" s="140"/>
      <c r="V3" s="141"/>
      <c r="W3" s="139" t="s">
        <v>87</v>
      </c>
      <c r="X3" s="140"/>
      <c r="Y3" s="141"/>
      <c r="Z3" s="139" t="s">
        <v>88</v>
      </c>
      <c r="AA3" s="140"/>
      <c r="AB3" s="141"/>
      <c r="AC3" s="139" t="s">
        <v>89</v>
      </c>
      <c r="AD3" s="140"/>
      <c r="AE3" s="141"/>
      <c r="AF3" s="142" t="s">
        <v>90</v>
      </c>
      <c r="AG3" s="143"/>
    </row>
    <row r="4" spans="1:33" ht="12" customHeight="1">
      <c r="A4" s="157"/>
      <c r="B4" s="158"/>
      <c r="C4" s="159"/>
      <c r="D4" s="164"/>
      <c r="E4" s="146" t="s">
        <v>14</v>
      </c>
      <c r="F4" s="147"/>
      <c r="G4" s="148"/>
      <c r="H4" s="146" t="s">
        <v>91</v>
      </c>
      <c r="I4" s="147"/>
      <c r="J4" s="148"/>
      <c r="K4" s="166" t="s">
        <v>92</v>
      </c>
      <c r="L4" s="167"/>
      <c r="M4" s="168"/>
      <c r="N4" s="146" t="s">
        <v>93</v>
      </c>
      <c r="O4" s="147"/>
      <c r="P4" s="148"/>
      <c r="Q4" s="146" t="s">
        <v>46</v>
      </c>
      <c r="R4" s="147"/>
      <c r="S4" s="148"/>
      <c r="T4" s="146" t="s">
        <v>58</v>
      </c>
      <c r="U4" s="147"/>
      <c r="V4" s="148"/>
      <c r="W4" s="146" t="s">
        <v>61</v>
      </c>
      <c r="X4" s="147"/>
      <c r="Y4" s="148"/>
      <c r="Z4" s="146" t="s">
        <v>67</v>
      </c>
      <c r="AA4" s="147"/>
      <c r="AB4" s="148"/>
      <c r="AC4" s="146" t="s">
        <v>72</v>
      </c>
      <c r="AD4" s="147"/>
      <c r="AE4" s="148"/>
      <c r="AF4" s="144"/>
      <c r="AG4" s="145"/>
    </row>
    <row r="5" spans="1:33" ht="24.95" customHeight="1">
      <c r="A5" s="157"/>
      <c r="B5" s="158"/>
      <c r="C5" s="159"/>
      <c r="D5" s="164"/>
      <c r="E5" s="171" t="s">
        <v>94</v>
      </c>
      <c r="F5" s="173" t="s">
        <v>95</v>
      </c>
      <c r="G5" s="169" t="s">
        <v>96</v>
      </c>
      <c r="H5" s="171" t="s">
        <v>94</v>
      </c>
      <c r="I5" s="173" t="s">
        <v>95</v>
      </c>
      <c r="J5" s="169" t="s">
        <v>96</v>
      </c>
      <c r="K5" s="171" t="s">
        <v>94</v>
      </c>
      <c r="L5" s="173" t="s">
        <v>95</v>
      </c>
      <c r="M5" s="169" t="s">
        <v>96</v>
      </c>
      <c r="N5" s="171" t="s">
        <v>94</v>
      </c>
      <c r="O5" s="173" t="s">
        <v>95</v>
      </c>
      <c r="P5" s="169" t="s">
        <v>96</v>
      </c>
      <c r="Q5" s="171" t="s">
        <v>94</v>
      </c>
      <c r="R5" s="173" t="s">
        <v>95</v>
      </c>
      <c r="S5" s="169" t="s">
        <v>96</v>
      </c>
      <c r="T5" s="171" t="s">
        <v>94</v>
      </c>
      <c r="U5" s="173" t="s">
        <v>95</v>
      </c>
      <c r="V5" s="169" t="s">
        <v>96</v>
      </c>
      <c r="W5" s="171" t="s">
        <v>94</v>
      </c>
      <c r="X5" s="173" t="s">
        <v>95</v>
      </c>
      <c r="Y5" s="169" t="s">
        <v>96</v>
      </c>
      <c r="Z5" s="171" t="s">
        <v>94</v>
      </c>
      <c r="AA5" s="173" t="s">
        <v>95</v>
      </c>
      <c r="AB5" s="169" t="s">
        <v>96</v>
      </c>
      <c r="AC5" s="171" t="s">
        <v>94</v>
      </c>
      <c r="AD5" s="173" t="s">
        <v>95</v>
      </c>
      <c r="AE5" s="169" t="s">
        <v>96</v>
      </c>
      <c r="AF5" s="175" t="s">
        <v>97</v>
      </c>
      <c r="AG5" s="176"/>
    </row>
    <row r="6" spans="1:33" ht="20.100000000000001" customHeight="1" thickBot="1">
      <c r="A6" s="160"/>
      <c r="B6" s="161"/>
      <c r="C6" s="162"/>
      <c r="D6" s="165"/>
      <c r="E6" s="172"/>
      <c r="F6" s="174"/>
      <c r="G6" s="170"/>
      <c r="H6" s="172"/>
      <c r="I6" s="174"/>
      <c r="J6" s="170"/>
      <c r="K6" s="172"/>
      <c r="L6" s="174"/>
      <c r="M6" s="170"/>
      <c r="N6" s="172"/>
      <c r="O6" s="174"/>
      <c r="P6" s="170"/>
      <c r="Q6" s="172"/>
      <c r="R6" s="174"/>
      <c r="S6" s="170"/>
      <c r="T6" s="172"/>
      <c r="U6" s="174"/>
      <c r="V6" s="170"/>
      <c r="W6" s="172"/>
      <c r="X6" s="174"/>
      <c r="Y6" s="170"/>
      <c r="Z6" s="172"/>
      <c r="AA6" s="174"/>
      <c r="AB6" s="170"/>
      <c r="AC6" s="172"/>
      <c r="AD6" s="174"/>
      <c r="AE6" s="170"/>
      <c r="AF6" s="175" t="s">
        <v>98</v>
      </c>
      <c r="AG6" s="176"/>
    </row>
    <row r="7" spans="1:33" ht="15.95" customHeight="1">
      <c r="A7" s="177">
        <v>1</v>
      </c>
      <c r="B7" s="179" t="s">
        <v>99</v>
      </c>
      <c r="C7" s="181"/>
      <c r="D7" s="26" t="s">
        <v>9</v>
      </c>
      <c r="E7" s="183"/>
      <c r="F7" s="185"/>
      <c r="G7" s="27"/>
      <c r="H7" s="183"/>
      <c r="I7" s="185"/>
      <c r="J7" s="27"/>
      <c r="K7" s="183"/>
      <c r="L7" s="185"/>
      <c r="M7" s="27"/>
      <c r="N7" s="183"/>
      <c r="O7" s="185"/>
      <c r="P7" s="27"/>
      <c r="Q7" s="183"/>
      <c r="R7" s="185"/>
      <c r="S7" s="27"/>
      <c r="T7" s="183"/>
      <c r="U7" s="185"/>
      <c r="V7" s="27"/>
      <c r="W7" s="183"/>
      <c r="X7" s="185"/>
      <c r="Y7" s="27"/>
      <c r="Z7" s="183"/>
      <c r="AA7" s="185"/>
      <c r="AB7" s="27"/>
      <c r="AC7" s="183"/>
      <c r="AD7" s="185"/>
      <c r="AE7" s="27"/>
      <c r="AF7" s="187"/>
      <c r="AG7" s="188"/>
    </row>
    <row r="8" spans="1:33" ht="15.95" customHeight="1">
      <c r="A8" s="178"/>
      <c r="B8" s="180"/>
      <c r="C8" s="182"/>
      <c r="D8" s="28" t="s">
        <v>10</v>
      </c>
      <c r="E8" s="184"/>
      <c r="F8" s="186"/>
      <c r="G8" s="29"/>
      <c r="H8" s="184"/>
      <c r="I8" s="186"/>
      <c r="J8" s="29"/>
      <c r="K8" s="184"/>
      <c r="L8" s="186"/>
      <c r="M8" s="29"/>
      <c r="N8" s="184"/>
      <c r="O8" s="186"/>
      <c r="P8" s="29"/>
      <c r="Q8" s="184"/>
      <c r="R8" s="186"/>
      <c r="S8" s="29"/>
      <c r="T8" s="184"/>
      <c r="U8" s="186"/>
      <c r="V8" s="29"/>
      <c r="W8" s="184"/>
      <c r="X8" s="186"/>
      <c r="Y8" s="29"/>
      <c r="Z8" s="184"/>
      <c r="AA8" s="186"/>
      <c r="AB8" s="29"/>
      <c r="AC8" s="184"/>
      <c r="AD8" s="186"/>
      <c r="AE8" s="29"/>
      <c r="AF8" s="189"/>
      <c r="AG8" s="190"/>
    </row>
    <row r="9" spans="1:33" ht="15.95" customHeight="1">
      <c r="A9" s="191">
        <v>2</v>
      </c>
      <c r="B9" s="192" t="s">
        <v>99</v>
      </c>
      <c r="C9" s="193"/>
      <c r="D9" s="30" t="s">
        <v>9</v>
      </c>
      <c r="E9" s="194"/>
      <c r="F9" s="195"/>
      <c r="G9" s="31"/>
      <c r="H9" s="194"/>
      <c r="I9" s="195"/>
      <c r="J9" s="31"/>
      <c r="K9" s="194"/>
      <c r="L9" s="195"/>
      <c r="M9" s="31"/>
      <c r="N9" s="194"/>
      <c r="O9" s="195"/>
      <c r="P9" s="31"/>
      <c r="Q9" s="194"/>
      <c r="R9" s="195"/>
      <c r="S9" s="31"/>
      <c r="T9" s="194"/>
      <c r="U9" s="195"/>
      <c r="V9" s="31"/>
      <c r="W9" s="194"/>
      <c r="X9" s="195"/>
      <c r="Y9" s="31"/>
      <c r="Z9" s="194"/>
      <c r="AA9" s="195"/>
      <c r="AB9" s="31"/>
      <c r="AC9" s="194"/>
      <c r="AD9" s="195"/>
      <c r="AE9" s="31"/>
      <c r="AF9" s="196"/>
      <c r="AG9" s="197"/>
    </row>
    <row r="10" spans="1:33" ht="15.95" customHeight="1">
      <c r="A10" s="178"/>
      <c r="B10" s="180"/>
      <c r="C10" s="182"/>
      <c r="D10" s="28" t="s">
        <v>10</v>
      </c>
      <c r="E10" s="184"/>
      <c r="F10" s="186"/>
      <c r="G10" s="29"/>
      <c r="H10" s="184"/>
      <c r="I10" s="186"/>
      <c r="J10" s="29"/>
      <c r="K10" s="184"/>
      <c r="L10" s="186"/>
      <c r="M10" s="29"/>
      <c r="N10" s="184"/>
      <c r="O10" s="186"/>
      <c r="P10" s="29"/>
      <c r="Q10" s="184"/>
      <c r="R10" s="186"/>
      <c r="S10" s="29"/>
      <c r="T10" s="184"/>
      <c r="U10" s="186"/>
      <c r="V10" s="29"/>
      <c r="W10" s="184"/>
      <c r="X10" s="186"/>
      <c r="Y10" s="29"/>
      <c r="Z10" s="184"/>
      <c r="AA10" s="186"/>
      <c r="AB10" s="29"/>
      <c r="AC10" s="184"/>
      <c r="AD10" s="186"/>
      <c r="AE10" s="29"/>
      <c r="AF10" s="189"/>
      <c r="AG10" s="190"/>
    </row>
    <row r="11" spans="1:33" ht="15.95" customHeight="1">
      <c r="A11" s="191">
        <v>3</v>
      </c>
      <c r="B11" s="192" t="s">
        <v>99</v>
      </c>
      <c r="C11" s="193"/>
      <c r="D11" s="30" t="s">
        <v>9</v>
      </c>
      <c r="E11" s="194"/>
      <c r="F11" s="195"/>
      <c r="G11" s="31"/>
      <c r="H11" s="194"/>
      <c r="I11" s="195"/>
      <c r="J11" s="31"/>
      <c r="K11" s="194"/>
      <c r="L11" s="195"/>
      <c r="M11" s="31"/>
      <c r="N11" s="194"/>
      <c r="O11" s="195"/>
      <c r="P11" s="31"/>
      <c r="Q11" s="194"/>
      <c r="R11" s="195"/>
      <c r="S11" s="31"/>
      <c r="T11" s="194"/>
      <c r="U11" s="195"/>
      <c r="V11" s="31"/>
      <c r="W11" s="194"/>
      <c r="X11" s="195"/>
      <c r="Y11" s="31"/>
      <c r="Z11" s="194"/>
      <c r="AA11" s="195"/>
      <c r="AB11" s="31"/>
      <c r="AC11" s="194"/>
      <c r="AD11" s="195"/>
      <c r="AE11" s="31"/>
      <c r="AF11" s="196"/>
      <c r="AG11" s="197"/>
    </row>
    <row r="12" spans="1:33" ht="15.95" customHeight="1">
      <c r="A12" s="178"/>
      <c r="B12" s="180"/>
      <c r="C12" s="182"/>
      <c r="D12" s="28" t="s">
        <v>10</v>
      </c>
      <c r="E12" s="184"/>
      <c r="F12" s="186"/>
      <c r="G12" s="29"/>
      <c r="H12" s="184"/>
      <c r="I12" s="186"/>
      <c r="J12" s="29"/>
      <c r="K12" s="184"/>
      <c r="L12" s="186"/>
      <c r="M12" s="29"/>
      <c r="N12" s="184"/>
      <c r="O12" s="186"/>
      <c r="P12" s="29"/>
      <c r="Q12" s="184"/>
      <c r="R12" s="186"/>
      <c r="S12" s="29"/>
      <c r="T12" s="184"/>
      <c r="U12" s="186"/>
      <c r="V12" s="29"/>
      <c r="W12" s="184"/>
      <c r="X12" s="186"/>
      <c r="Y12" s="29"/>
      <c r="Z12" s="184"/>
      <c r="AA12" s="186"/>
      <c r="AB12" s="29"/>
      <c r="AC12" s="184"/>
      <c r="AD12" s="186"/>
      <c r="AE12" s="29"/>
      <c r="AF12" s="189"/>
      <c r="AG12" s="190"/>
    </row>
    <row r="13" spans="1:33" ht="15.95" customHeight="1">
      <c r="A13" s="191">
        <v>4</v>
      </c>
      <c r="B13" s="192" t="s">
        <v>99</v>
      </c>
      <c r="C13" s="193"/>
      <c r="D13" s="30" t="s">
        <v>9</v>
      </c>
      <c r="E13" s="194"/>
      <c r="F13" s="195"/>
      <c r="G13" s="31"/>
      <c r="H13" s="194"/>
      <c r="I13" s="195"/>
      <c r="J13" s="31"/>
      <c r="K13" s="194"/>
      <c r="L13" s="195"/>
      <c r="M13" s="31"/>
      <c r="N13" s="194"/>
      <c r="O13" s="195"/>
      <c r="P13" s="31"/>
      <c r="Q13" s="194"/>
      <c r="R13" s="195"/>
      <c r="S13" s="31"/>
      <c r="T13" s="194"/>
      <c r="U13" s="195"/>
      <c r="V13" s="31"/>
      <c r="W13" s="194"/>
      <c r="X13" s="195"/>
      <c r="Y13" s="31"/>
      <c r="Z13" s="194"/>
      <c r="AA13" s="195"/>
      <c r="AB13" s="31"/>
      <c r="AC13" s="194"/>
      <c r="AD13" s="195"/>
      <c r="AE13" s="31"/>
      <c r="AF13" s="196"/>
      <c r="AG13" s="197"/>
    </row>
    <row r="14" spans="1:33" ht="15.95" customHeight="1">
      <c r="A14" s="178"/>
      <c r="B14" s="180"/>
      <c r="C14" s="182"/>
      <c r="D14" s="28" t="s">
        <v>10</v>
      </c>
      <c r="E14" s="184"/>
      <c r="F14" s="186"/>
      <c r="G14" s="29"/>
      <c r="H14" s="184"/>
      <c r="I14" s="186"/>
      <c r="J14" s="29"/>
      <c r="K14" s="184"/>
      <c r="L14" s="186"/>
      <c r="M14" s="29"/>
      <c r="N14" s="184"/>
      <c r="O14" s="186"/>
      <c r="P14" s="29"/>
      <c r="Q14" s="184"/>
      <c r="R14" s="186"/>
      <c r="S14" s="29"/>
      <c r="T14" s="184"/>
      <c r="U14" s="186"/>
      <c r="V14" s="29"/>
      <c r="W14" s="184"/>
      <c r="X14" s="186"/>
      <c r="Y14" s="29"/>
      <c r="Z14" s="184"/>
      <c r="AA14" s="186"/>
      <c r="AB14" s="29"/>
      <c r="AC14" s="184"/>
      <c r="AD14" s="186"/>
      <c r="AE14" s="29"/>
      <c r="AF14" s="189"/>
      <c r="AG14" s="190"/>
    </row>
    <row r="15" spans="1:33" ht="15.95" customHeight="1">
      <c r="A15" s="191">
        <v>5</v>
      </c>
      <c r="B15" s="192" t="s">
        <v>99</v>
      </c>
      <c r="C15" s="193"/>
      <c r="D15" s="30" t="s">
        <v>9</v>
      </c>
      <c r="E15" s="194"/>
      <c r="F15" s="195"/>
      <c r="G15" s="31"/>
      <c r="H15" s="194"/>
      <c r="I15" s="195"/>
      <c r="J15" s="31"/>
      <c r="K15" s="194"/>
      <c r="L15" s="195"/>
      <c r="M15" s="31"/>
      <c r="N15" s="194"/>
      <c r="O15" s="195"/>
      <c r="P15" s="31"/>
      <c r="Q15" s="194"/>
      <c r="R15" s="195"/>
      <c r="S15" s="31"/>
      <c r="T15" s="194"/>
      <c r="U15" s="195"/>
      <c r="V15" s="31"/>
      <c r="W15" s="194"/>
      <c r="X15" s="195"/>
      <c r="Y15" s="31"/>
      <c r="Z15" s="194"/>
      <c r="AA15" s="195"/>
      <c r="AB15" s="31"/>
      <c r="AC15" s="194"/>
      <c r="AD15" s="195"/>
      <c r="AE15" s="31"/>
      <c r="AF15" s="196"/>
      <c r="AG15" s="197"/>
    </row>
    <row r="16" spans="1:33" ht="15.95" customHeight="1">
      <c r="A16" s="178"/>
      <c r="B16" s="180"/>
      <c r="C16" s="182"/>
      <c r="D16" s="28" t="s">
        <v>10</v>
      </c>
      <c r="E16" s="184"/>
      <c r="F16" s="186"/>
      <c r="G16" s="29"/>
      <c r="H16" s="184"/>
      <c r="I16" s="186"/>
      <c r="J16" s="29"/>
      <c r="K16" s="184"/>
      <c r="L16" s="186"/>
      <c r="M16" s="29"/>
      <c r="N16" s="184"/>
      <c r="O16" s="186"/>
      <c r="P16" s="29"/>
      <c r="Q16" s="184"/>
      <c r="R16" s="186"/>
      <c r="S16" s="29"/>
      <c r="T16" s="184"/>
      <c r="U16" s="186"/>
      <c r="V16" s="29"/>
      <c r="W16" s="184"/>
      <c r="X16" s="186"/>
      <c r="Y16" s="29"/>
      <c r="Z16" s="184"/>
      <c r="AA16" s="186"/>
      <c r="AB16" s="29"/>
      <c r="AC16" s="184"/>
      <c r="AD16" s="186"/>
      <c r="AE16" s="29"/>
      <c r="AF16" s="189"/>
      <c r="AG16" s="190"/>
    </row>
    <row r="17" spans="1:33" ht="15.95" customHeight="1">
      <c r="A17" s="191">
        <v>6</v>
      </c>
      <c r="B17" s="192" t="s">
        <v>99</v>
      </c>
      <c r="C17" s="193"/>
      <c r="D17" s="30" t="s">
        <v>9</v>
      </c>
      <c r="E17" s="194"/>
      <c r="F17" s="195"/>
      <c r="G17" s="31"/>
      <c r="H17" s="194"/>
      <c r="I17" s="195"/>
      <c r="J17" s="31"/>
      <c r="K17" s="194"/>
      <c r="L17" s="195"/>
      <c r="M17" s="31"/>
      <c r="N17" s="194"/>
      <c r="O17" s="195"/>
      <c r="P17" s="31"/>
      <c r="Q17" s="194"/>
      <c r="R17" s="195"/>
      <c r="S17" s="31"/>
      <c r="T17" s="194"/>
      <c r="U17" s="195"/>
      <c r="V17" s="31"/>
      <c r="W17" s="194"/>
      <c r="X17" s="195"/>
      <c r="Y17" s="31"/>
      <c r="Z17" s="194"/>
      <c r="AA17" s="195"/>
      <c r="AB17" s="31"/>
      <c r="AC17" s="194"/>
      <c r="AD17" s="195"/>
      <c r="AE17" s="31"/>
      <c r="AF17" s="196"/>
      <c r="AG17" s="197"/>
    </row>
    <row r="18" spans="1:33" ht="15.95" customHeight="1">
      <c r="A18" s="178"/>
      <c r="B18" s="180"/>
      <c r="C18" s="182"/>
      <c r="D18" s="28" t="s">
        <v>10</v>
      </c>
      <c r="E18" s="184"/>
      <c r="F18" s="186"/>
      <c r="G18" s="29"/>
      <c r="H18" s="184"/>
      <c r="I18" s="186"/>
      <c r="J18" s="29"/>
      <c r="K18" s="184"/>
      <c r="L18" s="186"/>
      <c r="M18" s="29"/>
      <c r="N18" s="184"/>
      <c r="O18" s="186"/>
      <c r="P18" s="29"/>
      <c r="Q18" s="184"/>
      <c r="R18" s="186"/>
      <c r="S18" s="29"/>
      <c r="T18" s="184"/>
      <c r="U18" s="186"/>
      <c r="V18" s="29"/>
      <c r="W18" s="184"/>
      <c r="X18" s="186"/>
      <c r="Y18" s="29"/>
      <c r="Z18" s="184"/>
      <c r="AA18" s="186"/>
      <c r="AB18" s="29"/>
      <c r="AC18" s="184"/>
      <c r="AD18" s="186"/>
      <c r="AE18" s="29"/>
      <c r="AF18" s="189"/>
      <c r="AG18" s="190"/>
    </row>
    <row r="19" spans="1:33" ht="15.95" customHeight="1">
      <c r="A19" s="191">
        <v>7</v>
      </c>
      <c r="B19" s="192" t="s">
        <v>99</v>
      </c>
      <c r="C19" s="193"/>
      <c r="D19" s="30" t="s">
        <v>9</v>
      </c>
      <c r="E19" s="194"/>
      <c r="F19" s="195"/>
      <c r="G19" s="31"/>
      <c r="H19" s="194"/>
      <c r="I19" s="195"/>
      <c r="J19" s="31"/>
      <c r="K19" s="194"/>
      <c r="L19" s="195"/>
      <c r="M19" s="31"/>
      <c r="N19" s="194"/>
      <c r="O19" s="195"/>
      <c r="P19" s="31"/>
      <c r="Q19" s="194"/>
      <c r="R19" s="195"/>
      <c r="S19" s="31"/>
      <c r="T19" s="194"/>
      <c r="U19" s="195"/>
      <c r="V19" s="31"/>
      <c r="W19" s="194"/>
      <c r="X19" s="195"/>
      <c r="Y19" s="31"/>
      <c r="Z19" s="194"/>
      <c r="AA19" s="195"/>
      <c r="AB19" s="31"/>
      <c r="AC19" s="194"/>
      <c r="AD19" s="195"/>
      <c r="AE19" s="31"/>
      <c r="AF19" s="196"/>
      <c r="AG19" s="197"/>
    </row>
    <row r="20" spans="1:33" ht="15.95" customHeight="1">
      <c r="A20" s="178"/>
      <c r="B20" s="180"/>
      <c r="C20" s="182"/>
      <c r="D20" s="28" t="s">
        <v>10</v>
      </c>
      <c r="E20" s="184"/>
      <c r="F20" s="186"/>
      <c r="G20" s="29"/>
      <c r="H20" s="184"/>
      <c r="I20" s="186"/>
      <c r="J20" s="29"/>
      <c r="K20" s="184"/>
      <c r="L20" s="186"/>
      <c r="M20" s="29"/>
      <c r="N20" s="184"/>
      <c r="O20" s="186"/>
      <c r="P20" s="29"/>
      <c r="Q20" s="184"/>
      <c r="R20" s="186"/>
      <c r="S20" s="29"/>
      <c r="T20" s="184"/>
      <c r="U20" s="186"/>
      <c r="V20" s="29"/>
      <c r="W20" s="184"/>
      <c r="X20" s="186"/>
      <c r="Y20" s="29"/>
      <c r="Z20" s="184"/>
      <c r="AA20" s="186"/>
      <c r="AB20" s="29"/>
      <c r="AC20" s="184"/>
      <c r="AD20" s="186"/>
      <c r="AE20" s="29"/>
      <c r="AF20" s="189"/>
      <c r="AG20" s="190"/>
    </row>
    <row r="21" spans="1:33" ht="15.95" customHeight="1">
      <c r="A21" s="191">
        <v>8</v>
      </c>
      <c r="B21" s="192" t="s">
        <v>99</v>
      </c>
      <c r="C21" s="193"/>
      <c r="D21" s="30" t="s">
        <v>9</v>
      </c>
      <c r="E21" s="194"/>
      <c r="F21" s="195"/>
      <c r="G21" s="31"/>
      <c r="H21" s="194"/>
      <c r="I21" s="195"/>
      <c r="J21" s="31"/>
      <c r="K21" s="194"/>
      <c r="L21" s="195"/>
      <c r="M21" s="31"/>
      <c r="N21" s="194"/>
      <c r="O21" s="195"/>
      <c r="P21" s="31"/>
      <c r="Q21" s="194"/>
      <c r="R21" s="195"/>
      <c r="S21" s="31"/>
      <c r="T21" s="194"/>
      <c r="U21" s="195"/>
      <c r="V21" s="31"/>
      <c r="W21" s="194"/>
      <c r="X21" s="195"/>
      <c r="Y21" s="31"/>
      <c r="Z21" s="194"/>
      <c r="AA21" s="195"/>
      <c r="AB21" s="31"/>
      <c r="AC21" s="194"/>
      <c r="AD21" s="195"/>
      <c r="AE21" s="31"/>
      <c r="AF21" s="196"/>
      <c r="AG21" s="197"/>
    </row>
    <row r="22" spans="1:33" ht="15.95" customHeight="1">
      <c r="A22" s="178"/>
      <c r="B22" s="180"/>
      <c r="C22" s="182"/>
      <c r="D22" s="28" t="s">
        <v>10</v>
      </c>
      <c r="E22" s="184"/>
      <c r="F22" s="186"/>
      <c r="G22" s="29"/>
      <c r="H22" s="184"/>
      <c r="I22" s="186"/>
      <c r="J22" s="29"/>
      <c r="K22" s="184"/>
      <c r="L22" s="186"/>
      <c r="M22" s="29"/>
      <c r="N22" s="184"/>
      <c r="O22" s="186"/>
      <c r="P22" s="29"/>
      <c r="Q22" s="184"/>
      <c r="R22" s="186"/>
      <c r="S22" s="29"/>
      <c r="T22" s="184"/>
      <c r="U22" s="186"/>
      <c r="V22" s="29"/>
      <c r="W22" s="184"/>
      <c r="X22" s="186"/>
      <c r="Y22" s="29"/>
      <c r="Z22" s="184"/>
      <c r="AA22" s="186"/>
      <c r="AB22" s="29"/>
      <c r="AC22" s="184"/>
      <c r="AD22" s="186"/>
      <c r="AE22" s="29"/>
      <c r="AF22" s="189"/>
      <c r="AG22" s="190"/>
    </row>
    <row r="23" spans="1:33" ht="15.95" customHeight="1">
      <c r="A23" s="191">
        <v>9</v>
      </c>
      <c r="B23" s="192" t="s">
        <v>99</v>
      </c>
      <c r="C23" s="193"/>
      <c r="D23" s="30" t="s">
        <v>9</v>
      </c>
      <c r="E23" s="194"/>
      <c r="F23" s="195"/>
      <c r="G23" s="31"/>
      <c r="H23" s="194"/>
      <c r="I23" s="195"/>
      <c r="J23" s="31"/>
      <c r="K23" s="194"/>
      <c r="L23" s="195"/>
      <c r="M23" s="31"/>
      <c r="N23" s="194"/>
      <c r="O23" s="195"/>
      <c r="P23" s="31"/>
      <c r="Q23" s="194"/>
      <c r="R23" s="195"/>
      <c r="S23" s="31"/>
      <c r="T23" s="194"/>
      <c r="U23" s="195"/>
      <c r="V23" s="31"/>
      <c r="W23" s="194"/>
      <c r="X23" s="195"/>
      <c r="Y23" s="31"/>
      <c r="Z23" s="194"/>
      <c r="AA23" s="195"/>
      <c r="AB23" s="31"/>
      <c r="AC23" s="194"/>
      <c r="AD23" s="195"/>
      <c r="AE23" s="31"/>
      <c r="AF23" s="196"/>
      <c r="AG23" s="197"/>
    </row>
    <row r="24" spans="1:33" ht="15.95" customHeight="1">
      <c r="A24" s="178"/>
      <c r="B24" s="180"/>
      <c r="C24" s="182"/>
      <c r="D24" s="28" t="s">
        <v>10</v>
      </c>
      <c r="E24" s="184"/>
      <c r="F24" s="186"/>
      <c r="G24" s="29"/>
      <c r="H24" s="184"/>
      <c r="I24" s="186"/>
      <c r="J24" s="29"/>
      <c r="K24" s="184"/>
      <c r="L24" s="186"/>
      <c r="M24" s="29"/>
      <c r="N24" s="184"/>
      <c r="O24" s="186"/>
      <c r="P24" s="29"/>
      <c r="Q24" s="184"/>
      <c r="R24" s="186"/>
      <c r="S24" s="29"/>
      <c r="T24" s="184"/>
      <c r="U24" s="186"/>
      <c r="V24" s="29"/>
      <c r="W24" s="184"/>
      <c r="X24" s="186"/>
      <c r="Y24" s="29"/>
      <c r="Z24" s="184"/>
      <c r="AA24" s="186"/>
      <c r="AB24" s="29"/>
      <c r="AC24" s="184"/>
      <c r="AD24" s="186"/>
      <c r="AE24" s="29"/>
      <c r="AF24" s="189"/>
      <c r="AG24" s="190"/>
    </row>
    <row r="25" spans="1:33" ht="15.95" customHeight="1">
      <c r="A25" s="191">
        <v>10</v>
      </c>
      <c r="B25" s="192" t="s">
        <v>99</v>
      </c>
      <c r="C25" s="193"/>
      <c r="D25" s="30" t="s">
        <v>9</v>
      </c>
      <c r="E25" s="194"/>
      <c r="F25" s="195"/>
      <c r="G25" s="31"/>
      <c r="H25" s="194"/>
      <c r="I25" s="195"/>
      <c r="J25" s="31"/>
      <c r="K25" s="194"/>
      <c r="L25" s="195"/>
      <c r="M25" s="31"/>
      <c r="N25" s="194"/>
      <c r="O25" s="195"/>
      <c r="P25" s="31"/>
      <c r="Q25" s="194"/>
      <c r="R25" s="195"/>
      <c r="S25" s="31"/>
      <c r="T25" s="194"/>
      <c r="U25" s="195"/>
      <c r="V25" s="31"/>
      <c r="W25" s="194"/>
      <c r="X25" s="195"/>
      <c r="Y25" s="31"/>
      <c r="Z25" s="194"/>
      <c r="AA25" s="195"/>
      <c r="AB25" s="31"/>
      <c r="AC25" s="194"/>
      <c r="AD25" s="195"/>
      <c r="AE25" s="31"/>
      <c r="AF25" s="196"/>
      <c r="AG25" s="197"/>
    </row>
    <row r="26" spans="1:33" ht="15.95" customHeight="1">
      <c r="A26" s="178"/>
      <c r="B26" s="180"/>
      <c r="C26" s="182"/>
      <c r="D26" s="28" t="s">
        <v>10</v>
      </c>
      <c r="E26" s="184"/>
      <c r="F26" s="186"/>
      <c r="G26" s="29"/>
      <c r="H26" s="184"/>
      <c r="I26" s="186"/>
      <c r="J26" s="29"/>
      <c r="K26" s="184"/>
      <c r="L26" s="186"/>
      <c r="M26" s="29"/>
      <c r="N26" s="184"/>
      <c r="O26" s="186"/>
      <c r="P26" s="29"/>
      <c r="Q26" s="184"/>
      <c r="R26" s="186"/>
      <c r="S26" s="29"/>
      <c r="T26" s="184"/>
      <c r="U26" s="186"/>
      <c r="V26" s="29"/>
      <c r="W26" s="184"/>
      <c r="X26" s="186"/>
      <c r="Y26" s="29"/>
      <c r="Z26" s="184"/>
      <c r="AA26" s="186"/>
      <c r="AB26" s="29"/>
      <c r="AC26" s="184"/>
      <c r="AD26" s="186"/>
      <c r="AE26" s="29"/>
      <c r="AF26" s="189"/>
      <c r="AG26" s="190"/>
    </row>
    <row r="27" spans="1:33" ht="15.95" customHeight="1">
      <c r="A27" s="216" t="s">
        <v>7</v>
      </c>
      <c r="B27" s="217"/>
      <c r="C27" s="217"/>
      <c r="D27" s="30" t="s">
        <v>9</v>
      </c>
      <c r="E27" s="198">
        <f>SUM(E7:E26)</f>
        <v>0</v>
      </c>
      <c r="F27" s="200">
        <f>SUM(F7:F26)</f>
        <v>0</v>
      </c>
      <c r="G27" s="32">
        <f>G7+G9+G11+G13+G15+G17+G19+G21+G23+G25</f>
        <v>0</v>
      </c>
      <c r="H27" s="198">
        <f>SUM(H7:H26)</f>
        <v>0</v>
      </c>
      <c r="I27" s="200">
        <f>SUM(I7:I26)</f>
        <v>0</v>
      </c>
      <c r="J27" s="32">
        <f t="shared" ref="J27:AB28" si="0">J7+J9+J11+J13+J15+J17+J19+J21+J23+J25</f>
        <v>0</v>
      </c>
      <c r="K27" s="198">
        <f>SUM(K7:K26)</f>
        <v>0</v>
      </c>
      <c r="L27" s="200">
        <f>SUM(L7:L26)</f>
        <v>0</v>
      </c>
      <c r="M27" s="32">
        <f t="shared" si="0"/>
        <v>0</v>
      </c>
      <c r="N27" s="198">
        <f>SUM(N7:N26)</f>
        <v>0</v>
      </c>
      <c r="O27" s="200">
        <f>SUM(O7:O26)</f>
        <v>0</v>
      </c>
      <c r="P27" s="32">
        <f t="shared" si="0"/>
        <v>0</v>
      </c>
      <c r="Q27" s="198">
        <f>SUM(Q7:Q26)</f>
        <v>0</v>
      </c>
      <c r="R27" s="200">
        <f>SUM(R7:R26)</f>
        <v>0</v>
      </c>
      <c r="S27" s="32">
        <f t="shared" si="0"/>
        <v>0</v>
      </c>
      <c r="T27" s="198">
        <f>SUM(T7:T26)</f>
        <v>0</v>
      </c>
      <c r="U27" s="200">
        <f>SUM(U7:U26)</f>
        <v>0</v>
      </c>
      <c r="V27" s="32">
        <f t="shared" si="0"/>
        <v>0</v>
      </c>
      <c r="W27" s="198">
        <f>SUM(W7:W26)</f>
        <v>0</v>
      </c>
      <c r="X27" s="200">
        <f>SUM(X7:X26)</f>
        <v>0</v>
      </c>
      <c r="Y27" s="32">
        <f t="shared" si="0"/>
        <v>0</v>
      </c>
      <c r="Z27" s="198">
        <f>SUM(Z7:Z26)</f>
        <v>0</v>
      </c>
      <c r="AA27" s="200">
        <f>SUM(AA7:AA26)</f>
        <v>0</v>
      </c>
      <c r="AB27" s="32">
        <f t="shared" si="0"/>
        <v>0</v>
      </c>
      <c r="AC27" s="198">
        <f>SUM(AC7:AC26)</f>
        <v>0</v>
      </c>
      <c r="AD27" s="200">
        <f>SUM(AD7:AD26)</f>
        <v>0</v>
      </c>
      <c r="AE27" s="32">
        <f>AE7+AE9+AE11+AE13+AE15+AE17+AE19+AE21+AE23+AE25</f>
        <v>0</v>
      </c>
      <c r="AF27" s="33">
        <f>G27+J27+M27+P27+S27+V27+Y27+AB27+AE27</f>
        <v>0</v>
      </c>
      <c r="AG27" s="202">
        <f>SUM(AF27:AF28)</f>
        <v>0</v>
      </c>
    </row>
    <row r="28" spans="1:33" ht="18" customHeight="1">
      <c r="A28" s="218"/>
      <c r="B28" s="219"/>
      <c r="C28" s="219"/>
      <c r="D28" s="28" t="s">
        <v>10</v>
      </c>
      <c r="E28" s="199"/>
      <c r="F28" s="201"/>
      <c r="G28" s="34">
        <f>G8+G10+G12+G14+G16+G18+G20+G22+G24+G26</f>
        <v>0</v>
      </c>
      <c r="H28" s="199"/>
      <c r="I28" s="201"/>
      <c r="J28" s="34">
        <f t="shared" si="0"/>
        <v>0</v>
      </c>
      <c r="K28" s="199"/>
      <c r="L28" s="201"/>
      <c r="M28" s="34">
        <f t="shared" si="0"/>
        <v>0</v>
      </c>
      <c r="N28" s="199"/>
      <c r="O28" s="201"/>
      <c r="P28" s="34">
        <f t="shared" si="0"/>
        <v>0</v>
      </c>
      <c r="Q28" s="199"/>
      <c r="R28" s="201"/>
      <c r="S28" s="34">
        <f t="shared" si="0"/>
        <v>0</v>
      </c>
      <c r="T28" s="199"/>
      <c r="U28" s="201"/>
      <c r="V28" s="34">
        <f t="shared" si="0"/>
        <v>0</v>
      </c>
      <c r="W28" s="199"/>
      <c r="X28" s="201"/>
      <c r="Y28" s="34">
        <f t="shared" si="0"/>
        <v>0</v>
      </c>
      <c r="Z28" s="199"/>
      <c r="AA28" s="201"/>
      <c r="AB28" s="34">
        <f t="shared" si="0"/>
        <v>0</v>
      </c>
      <c r="AC28" s="199"/>
      <c r="AD28" s="201"/>
      <c r="AE28" s="34">
        <f>AE8+AE10+AE12+AE14+AE16+AE18+AE20+AE22+AE24+AE26</f>
        <v>0</v>
      </c>
      <c r="AF28" s="33">
        <f>F27+G28+I27+J28+L27+M28+O27+P28+R27+S28+U27+V28+X27+Y28+AA27+AB28+AD27+AE28</f>
        <v>0</v>
      </c>
      <c r="AG28" s="203"/>
    </row>
    <row r="29" spans="1:33" ht="21.95" customHeight="1">
      <c r="A29" s="204" t="s">
        <v>100</v>
      </c>
      <c r="B29" s="205"/>
      <c r="C29" s="205"/>
      <c r="D29" s="206"/>
      <c r="E29" s="207"/>
      <c r="F29" s="208"/>
      <c r="G29" s="209"/>
      <c r="H29" s="207"/>
      <c r="I29" s="208"/>
      <c r="J29" s="209"/>
      <c r="K29" s="207"/>
      <c r="L29" s="208"/>
      <c r="M29" s="209"/>
      <c r="N29" s="207"/>
      <c r="O29" s="208"/>
      <c r="P29" s="209"/>
      <c r="Q29" s="207"/>
      <c r="R29" s="208"/>
      <c r="S29" s="209"/>
      <c r="T29" s="207"/>
      <c r="U29" s="208"/>
      <c r="V29" s="209"/>
      <c r="W29" s="207"/>
      <c r="X29" s="208"/>
      <c r="Y29" s="209"/>
      <c r="Z29" s="207"/>
      <c r="AA29" s="208"/>
      <c r="AB29" s="209"/>
      <c r="AC29" s="207"/>
      <c r="AD29" s="208"/>
      <c r="AE29" s="208"/>
      <c r="AF29" s="207"/>
      <c r="AG29" s="209"/>
    </row>
    <row r="30" spans="1:33" ht="21.95" customHeight="1">
      <c r="A30" s="210" t="s">
        <v>101</v>
      </c>
      <c r="B30" s="211"/>
      <c r="C30" s="211"/>
      <c r="D30" s="212"/>
      <c r="E30" s="210"/>
      <c r="F30" s="211"/>
      <c r="G30" s="212"/>
      <c r="H30" s="210"/>
      <c r="I30" s="211"/>
      <c r="J30" s="212"/>
      <c r="K30" s="210"/>
      <c r="L30" s="211"/>
      <c r="M30" s="212"/>
      <c r="N30" s="210"/>
      <c r="O30" s="211"/>
      <c r="P30" s="212"/>
      <c r="Q30" s="210"/>
      <c r="R30" s="211"/>
      <c r="S30" s="212"/>
      <c r="T30" s="210"/>
      <c r="U30" s="211"/>
      <c r="V30" s="212"/>
      <c r="W30" s="210"/>
      <c r="X30" s="211"/>
      <c r="Y30" s="212"/>
      <c r="Z30" s="210"/>
      <c r="AA30" s="211"/>
      <c r="AB30" s="212"/>
      <c r="AC30" s="210"/>
      <c r="AD30" s="211"/>
      <c r="AE30" s="211"/>
      <c r="AF30" s="210"/>
      <c r="AG30" s="212"/>
    </row>
    <row r="31" spans="1:33" ht="21.95" customHeight="1">
      <c r="A31" s="213" t="s">
        <v>102</v>
      </c>
      <c r="B31" s="214"/>
      <c r="C31" s="214"/>
      <c r="D31" s="215"/>
      <c r="E31" s="213"/>
      <c r="F31" s="214"/>
      <c r="G31" s="215"/>
      <c r="H31" s="213"/>
      <c r="I31" s="214"/>
      <c r="J31" s="215"/>
      <c r="K31" s="213"/>
      <c r="L31" s="214"/>
      <c r="M31" s="215"/>
      <c r="N31" s="213"/>
      <c r="O31" s="214"/>
      <c r="P31" s="215"/>
      <c r="Q31" s="213"/>
      <c r="R31" s="214"/>
      <c r="S31" s="215"/>
      <c r="T31" s="213"/>
      <c r="U31" s="214"/>
      <c r="V31" s="215"/>
      <c r="W31" s="213"/>
      <c r="X31" s="214"/>
      <c r="Y31" s="215"/>
      <c r="Z31" s="213"/>
      <c r="AA31" s="214"/>
      <c r="AB31" s="215"/>
      <c r="AC31" s="213"/>
      <c r="AD31" s="214"/>
      <c r="AE31" s="214"/>
      <c r="AF31" s="213"/>
      <c r="AG31" s="215"/>
    </row>
    <row r="32" spans="1:33" ht="5.0999999999999996" customHeight="1">
      <c r="A32" s="35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</row>
    <row r="33" spans="1:33" ht="15.75">
      <c r="A33" s="220" t="s">
        <v>103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2"/>
    </row>
    <row r="34" spans="1:33" ht="15.9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223" t="s">
        <v>104</v>
      </c>
      <c r="O34" s="223"/>
      <c r="P34" s="223"/>
      <c r="Q34" s="223"/>
      <c r="R34" s="223"/>
      <c r="S34" s="223"/>
      <c r="T34" s="37"/>
      <c r="U34" s="37"/>
      <c r="V34" s="37"/>
      <c r="W34" s="224" t="s">
        <v>105</v>
      </c>
      <c r="X34" s="224"/>
      <c r="Y34" s="224"/>
      <c r="Z34" s="224"/>
      <c r="AA34" s="224"/>
      <c r="AB34" s="224"/>
      <c r="AC34" s="224"/>
      <c r="AD34" s="224"/>
      <c r="AE34" s="224"/>
      <c r="AF34" s="38"/>
    </row>
    <row r="35" spans="1:33" ht="15.75">
      <c r="A35" s="225"/>
      <c r="B35" s="225"/>
      <c r="C35" s="225"/>
      <c r="D35" s="225"/>
      <c r="E35" s="225"/>
      <c r="F35" s="225"/>
      <c r="G35" s="225"/>
      <c r="H35" s="225"/>
      <c r="I35" s="225"/>
      <c r="J35" s="39"/>
      <c r="K35" s="39"/>
      <c r="L35" s="39"/>
      <c r="M35" s="39"/>
      <c r="N35" s="39"/>
      <c r="O35" s="226" t="s">
        <v>102</v>
      </c>
      <c r="P35" s="226"/>
      <c r="Q35" s="226"/>
      <c r="R35" s="226"/>
      <c r="S35" s="39"/>
      <c r="T35" s="225"/>
      <c r="U35" s="225"/>
      <c r="V35" s="225"/>
      <c r="W35" s="225"/>
      <c r="X35" s="225"/>
      <c r="Y35" s="39"/>
      <c r="Z35" s="226" t="s">
        <v>102</v>
      </c>
      <c r="AA35" s="226"/>
      <c r="AB35" s="226"/>
      <c r="AC35" s="226"/>
      <c r="AD35" s="39"/>
      <c r="AE35" s="39"/>
      <c r="AF35" s="39"/>
    </row>
    <row r="36" spans="1:33" ht="15.75">
      <c r="A36" s="40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</row>
    <row r="37" spans="1:33" ht="15.75">
      <c r="A37" s="40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33" ht="15.7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</sheetData>
  <sheetProtection password="CF6E" sheet="1" objects="1" scenarios="1"/>
  <mergeCells count="314">
    <mergeCell ref="A33:AG33"/>
    <mergeCell ref="N34:S34"/>
    <mergeCell ref="W34:AE34"/>
    <mergeCell ref="A35:I35"/>
    <mergeCell ref="O35:R35"/>
    <mergeCell ref="T35:X35"/>
    <mergeCell ref="Z35:AC35"/>
    <mergeCell ref="W29:Y31"/>
    <mergeCell ref="Z29:AB31"/>
    <mergeCell ref="AC29:AE31"/>
    <mergeCell ref="AF29:AG31"/>
    <mergeCell ref="A30:D30"/>
    <mergeCell ref="A31:D31"/>
    <mergeCell ref="AG27:AG28"/>
    <mergeCell ref="A29:D29"/>
    <mergeCell ref="E29:G31"/>
    <mergeCell ref="H29:J31"/>
    <mergeCell ref="K29:M31"/>
    <mergeCell ref="N29:P31"/>
    <mergeCell ref="Q29:S31"/>
    <mergeCell ref="T29:V31"/>
    <mergeCell ref="T27:T28"/>
    <mergeCell ref="U27:U28"/>
    <mergeCell ref="W27:W28"/>
    <mergeCell ref="X27:X28"/>
    <mergeCell ref="Z27:Z28"/>
    <mergeCell ref="AA27:AA28"/>
    <mergeCell ref="K27:K28"/>
    <mergeCell ref="L27:L28"/>
    <mergeCell ref="N27:N28"/>
    <mergeCell ref="O27:O28"/>
    <mergeCell ref="Q27:Q28"/>
    <mergeCell ref="R27:R28"/>
    <mergeCell ref="A27:C28"/>
    <mergeCell ref="E27:E28"/>
    <mergeCell ref="F27:F28"/>
    <mergeCell ref="X25:X26"/>
    <mergeCell ref="H25:H26"/>
    <mergeCell ref="I25:I26"/>
    <mergeCell ref="K25:K26"/>
    <mergeCell ref="L25:L26"/>
    <mergeCell ref="N25:N26"/>
    <mergeCell ref="O25:O26"/>
    <mergeCell ref="AC27:AC28"/>
    <mergeCell ref="AD27:AD28"/>
    <mergeCell ref="H27:H28"/>
    <mergeCell ref="I27:I28"/>
    <mergeCell ref="Q25:Q26"/>
    <mergeCell ref="R25:R26"/>
    <mergeCell ref="T25:T26"/>
    <mergeCell ref="U25:U26"/>
    <mergeCell ref="AF23:AG24"/>
    <mergeCell ref="A25:A26"/>
    <mergeCell ref="B25:B26"/>
    <mergeCell ref="C25:C26"/>
    <mergeCell ref="E25:E26"/>
    <mergeCell ref="F25:F26"/>
    <mergeCell ref="Q23:Q24"/>
    <mergeCell ref="R23:R24"/>
    <mergeCell ref="T23:T24"/>
    <mergeCell ref="U23:U24"/>
    <mergeCell ref="W23:W24"/>
    <mergeCell ref="X23:X24"/>
    <mergeCell ref="H23:H24"/>
    <mergeCell ref="I23:I24"/>
    <mergeCell ref="K23:K24"/>
    <mergeCell ref="L23:L24"/>
    <mergeCell ref="N23:N24"/>
    <mergeCell ref="O23:O24"/>
    <mergeCell ref="Z25:Z26"/>
    <mergeCell ref="AA25:AA26"/>
    <mergeCell ref="AC25:AC26"/>
    <mergeCell ref="AD25:AD26"/>
    <mergeCell ref="AF25:AG26"/>
    <mergeCell ref="W25:W26"/>
    <mergeCell ref="AC21:AC22"/>
    <mergeCell ref="AD21:AD22"/>
    <mergeCell ref="AF21:AG22"/>
    <mergeCell ref="A23:A24"/>
    <mergeCell ref="B23:B24"/>
    <mergeCell ref="C23:C24"/>
    <mergeCell ref="E23:E24"/>
    <mergeCell ref="F23:F24"/>
    <mergeCell ref="Q21:Q22"/>
    <mergeCell ref="R21:R22"/>
    <mergeCell ref="T21:T22"/>
    <mergeCell ref="U21:U22"/>
    <mergeCell ref="W21:W22"/>
    <mergeCell ref="X21:X22"/>
    <mergeCell ref="H21:H22"/>
    <mergeCell ref="I21:I22"/>
    <mergeCell ref="K21:K22"/>
    <mergeCell ref="L21:L22"/>
    <mergeCell ref="N21:N22"/>
    <mergeCell ref="O21:O22"/>
    <mergeCell ref="Z23:Z24"/>
    <mergeCell ref="AA23:AA24"/>
    <mergeCell ref="AC23:AC24"/>
    <mergeCell ref="AD23:AD24"/>
    <mergeCell ref="X19:X20"/>
    <mergeCell ref="H19:H20"/>
    <mergeCell ref="I19:I20"/>
    <mergeCell ref="K19:K20"/>
    <mergeCell ref="L19:L20"/>
    <mergeCell ref="N19:N20"/>
    <mergeCell ref="O19:O20"/>
    <mergeCell ref="Z21:Z22"/>
    <mergeCell ref="AA21:AA22"/>
    <mergeCell ref="A21:A22"/>
    <mergeCell ref="B21:B22"/>
    <mergeCell ref="C21:C22"/>
    <mergeCell ref="E21:E22"/>
    <mergeCell ref="F21:F22"/>
    <mergeCell ref="Q19:Q20"/>
    <mergeCell ref="R19:R20"/>
    <mergeCell ref="T19:T20"/>
    <mergeCell ref="U19:U20"/>
    <mergeCell ref="AF17:AG18"/>
    <mergeCell ref="A19:A20"/>
    <mergeCell ref="B19:B20"/>
    <mergeCell ref="C19:C20"/>
    <mergeCell ref="E19:E20"/>
    <mergeCell ref="F19:F20"/>
    <mergeCell ref="Q17:Q18"/>
    <mergeCell ref="R17:R18"/>
    <mergeCell ref="T17:T18"/>
    <mergeCell ref="U17:U18"/>
    <mergeCell ref="W17:W18"/>
    <mergeCell ref="X17:X18"/>
    <mergeCell ref="H17:H18"/>
    <mergeCell ref="I17:I18"/>
    <mergeCell ref="K17:K18"/>
    <mergeCell ref="L17:L18"/>
    <mergeCell ref="N17:N18"/>
    <mergeCell ref="O17:O18"/>
    <mergeCell ref="Z19:Z20"/>
    <mergeCell ref="AA19:AA20"/>
    <mergeCell ref="AC19:AC20"/>
    <mergeCell ref="AD19:AD20"/>
    <mergeCell ref="AF19:AG20"/>
    <mergeCell ref="W19:W20"/>
    <mergeCell ref="AC15:AC16"/>
    <mergeCell ref="AD15:AD16"/>
    <mergeCell ref="AF15:AG16"/>
    <mergeCell ref="A17:A18"/>
    <mergeCell ref="B17:B18"/>
    <mergeCell ref="C17:C18"/>
    <mergeCell ref="E17:E18"/>
    <mergeCell ref="F17:F18"/>
    <mergeCell ref="Q15:Q16"/>
    <mergeCell ref="R15:R16"/>
    <mergeCell ref="T15:T16"/>
    <mergeCell ref="U15:U16"/>
    <mergeCell ref="W15:W16"/>
    <mergeCell ref="X15:X16"/>
    <mergeCell ref="H15:H16"/>
    <mergeCell ref="I15:I16"/>
    <mergeCell ref="K15:K16"/>
    <mergeCell ref="L15:L16"/>
    <mergeCell ref="N15:N16"/>
    <mergeCell ref="O15:O16"/>
    <mergeCell ref="Z17:Z18"/>
    <mergeCell ref="AA17:AA18"/>
    <mergeCell ref="AC17:AC18"/>
    <mergeCell ref="AD17:AD18"/>
    <mergeCell ref="X13:X14"/>
    <mergeCell ref="H13:H14"/>
    <mergeCell ref="I13:I14"/>
    <mergeCell ref="K13:K14"/>
    <mergeCell ref="L13:L14"/>
    <mergeCell ref="N13:N14"/>
    <mergeCell ref="O13:O14"/>
    <mergeCell ref="Z15:Z16"/>
    <mergeCell ref="AA15:AA16"/>
    <mergeCell ref="A15:A16"/>
    <mergeCell ref="B15:B16"/>
    <mergeCell ref="C15:C16"/>
    <mergeCell ref="E15:E16"/>
    <mergeCell ref="F15:F16"/>
    <mergeCell ref="Q13:Q14"/>
    <mergeCell ref="R13:R14"/>
    <mergeCell ref="T13:T14"/>
    <mergeCell ref="U13:U14"/>
    <mergeCell ref="AF11:AG12"/>
    <mergeCell ref="A13:A14"/>
    <mergeCell ref="B13:B14"/>
    <mergeCell ref="C13:C14"/>
    <mergeCell ref="E13:E14"/>
    <mergeCell ref="F13:F14"/>
    <mergeCell ref="Q11:Q12"/>
    <mergeCell ref="R11:R12"/>
    <mergeCell ref="T11:T12"/>
    <mergeCell ref="U11:U12"/>
    <mergeCell ref="W11:W12"/>
    <mergeCell ref="X11:X12"/>
    <mergeCell ref="H11:H12"/>
    <mergeCell ref="I11:I12"/>
    <mergeCell ref="K11:K12"/>
    <mergeCell ref="L11:L12"/>
    <mergeCell ref="N11:N12"/>
    <mergeCell ref="O11:O12"/>
    <mergeCell ref="Z13:Z14"/>
    <mergeCell ref="AA13:AA14"/>
    <mergeCell ref="AC13:AC14"/>
    <mergeCell ref="AD13:AD14"/>
    <mergeCell ref="AF13:AG14"/>
    <mergeCell ref="W13:W14"/>
    <mergeCell ref="AC9:AC10"/>
    <mergeCell ref="AD9:AD10"/>
    <mergeCell ref="AF9:AG10"/>
    <mergeCell ref="A11:A12"/>
    <mergeCell ref="B11:B12"/>
    <mergeCell ref="C11:C12"/>
    <mergeCell ref="E11:E12"/>
    <mergeCell ref="F11:F12"/>
    <mergeCell ref="Q9:Q10"/>
    <mergeCell ref="R9:R10"/>
    <mergeCell ref="T9:T10"/>
    <mergeCell ref="U9:U10"/>
    <mergeCell ref="W9:W10"/>
    <mergeCell ref="X9:X10"/>
    <mergeCell ref="H9:H10"/>
    <mergeCell ref="I9:I10"/>
    <mergeCell ref="K9:K10"/>
    <mergeCell ref="L9:L10"/>
    <mergeCell ref="N9:N10"/>
    <mergeCell ref="O9:O10"/>
    <mergeCell ref="Z11:Z12"/>
    <mergeCell ref="AA11:AA12"/>
    <mergeCell ref="AC11:AC12"/>
    <mergeCell ref="AD11:AD12"/>
    <mergeCell ref="Z7:Z8"/>
    <mergeCell ref="AA7:AA8"/>
    <mergeCell ref="AC7:AC8"/>
    <mergeCell ref="AD7:AD8"/>
    <mergeCell ref="AF7:AG8"/>
    <mergeCell ref="A9:A10"/>
    <mergeCell ref="B9:B10"/>
    <mergeCell ref="C9:C10"/>
    <mergeCell ref="E9:E10"/>
    <mergeCell ref="F9:F10"/>
    <mergeCell ref="Q7:Q8"/>
    <mergeCell ref="R7:R8"/>
    <mergeCell ref="T7:T8"/>
    <mergeCell ref="U7:U8"/>
    <mergeCell ref="W7:W8"/>
    <mergeCell ref="X7:X8"/>
    <mergeCell ref="H7:H8"/>
    <mergeCell ref="I7:I8"/>
    <mergeCell ref="K7:K8"/>
    <mergeCell ref="L7:L8"/>
    <mergeCell ref="N7:N8"/>
    <mergeCell ref="O7:O8"/>
    <mergeCell ref="Z9:Z10"/>
    <mergeCell ref="AA9:AA10"/>
    <mergeCell ref="AC5:AC6"/>
    <mergeCell ref="AD5:AD6"/>
    <mergeCell ref="AE5:AE6"/>
    <mergeCell ref="AF5:AG5"/>
    <mergeCell ref="AF6:AG6"/>
    <mergeCell ref="A7:A8"/>
    <mergeCell ref="B7:B8"/>
    <mergeCell ref="C7:C8"/>
    <mergeCell ref="E7:E8"/>
    <mergeCell ref="F7:F8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K5:K6"/>
    <mergeCell ref="L5:L6"/>
    <mergeCell ref="W3:Y3"/>
    <mergeCell ref="M5:M6"/>
    <mergeCell ref="N5:N6"/>
    <mergeCell ref="O5:O6"/>
    <mergeCell ref="P5:P6"/>
    <mergeCell ref="E5:E6"/>
    <mergeCell ref="F5:F6"/>
    <mergeCell ref="G5:G6"/>
    <mergeCell ref="H5:H6"/>
    <mergeCell ref="I5:I6"/>
    <mergeCell ref="J5:J6"/>
    <mergeCell ref="Z3:AB3"/>
    <mergeCell ref="AC3:AE3"/>
    <mergeCell ref="AF3:AG4"/>
    <mergeCell ref="W4:Y4"/>
    <mergeCell ref="Z4:AB4"/>
    <mergeCell ref="AC4:AE4"/>
    <mergeCell ref="A1:AE1"/>
    <mergeCell ref="AF1:AG2"/>
    <mergeCell ref="A2:V2"/>
    <mergeCell ref="W2:AE2"/>
    <mergeCell ref="A3:C6"/>
    <mergeCell ref="D3:D6"/>
    <mergeCell ref="E3:G3"/>
    <mergeCell ref="H3:J3"/>
    <mergeCell ref="K3:M3"/>
    <mergeCell ref="N3:P3"/>
    <mergeCell ref="E4:G4"/>
    <mergeCell ref="H4:J4"/>
    <mergeCell ref="K4:M4"/>
    <mergeCell ref="N4:P4"/>
    <mergeCell ref="Q4:S4"/>
    <mergeCell ref="T4:V4"/>
    <mergeCell ref="Q3:S3"/>
    <mergeCell ref="T3:V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rightToLeft="1" workbookViewId="0">
      <selection activeCell="C41" sqref="C41"/>
    </sheetView>
  </sheetViews>
  <sheetFormatPr defaultRowHeight="15"/>
  <cols>
    <col min="1" max="1" width="1.5703125" customWidth="1"/>
    <col min="2" max="2" width="3.5703125" customWidth="1"/>
    <col min="3" max="3" width="6.5703125" customWidth="1"/>
    <col min="4" max="4" width="2.5703125" customWidth="1"/>
    <col min="5" max="6" width="3.5703125" customWidth="1"/>
    <col min="7" max="7" width="4.140625" customWidth="1"/>
    <col min="8" max="9" width="3.5703125" customWidth="1"/>
    <col min="10" max="10" width="4.140625" customWidth="1"/>
    <col min="11" max="12" width="3.5703125" customWidth="1"/>
    <col min="13" max="13" width="4.140625" customWidth="1"/>
    <col min="14" max="15" width="3.5703125" customWidth="1"/>
    <col min="16" max="16" width="4.140625" customWidth="1"/>
    <col min="17" max="18" width="3.5703125" customWidth="1"/>
    <col min="19" max="19" width="4.140625" customWidth="1"/>
    <col min="20" max="21" width="3.5703125" customWidth="1"/>
    <col min="22" max="22" width="4.140625" customWidth="1"/>
    <col min="23" max="24" width="3.5703125" customWidth="1"/>
    <col min="25" max="25" width="4.140625" customWidth="1"/>
    <col min="26" max="27" width="3.5703125" customWidth="1"/>
    <col min="28" max="28" width="4.140625" customWidth="1"/>
    <col min="29" max="30" width="3.5703125" customWidth="1"/>
    <col min="31" max="32" width="4.140625" customWidth="1"/>
    <col min="33" max="33" width="10.5703125" customWidth="1"/>
  </cols>
  <sheetData>
    <row r="1" spans="1:33" ht="9.9499999999999993" customHeight="1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50" t="s">
        <v>77</v>
      </c>
      <c r="AG1" s="150"/>
    </row>
    <row r="2" spans="1:33" s="25" customFormat="1" ht="18" customHeight="1" thickBot="1">
      <c r="A2" s="152" t="s">
        <v>106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3"/>
      <c r="X2" s="153"/>
      <c r="Y2" s="153"/>
      <c r="Z2" s="153"/>
      <c r="AA2" s="153"/>
      <c r="AB2" s="153"/>
      <c r="AC2" s="153"/>
      <c r="AD2" s="153"/>
      <c r="AE2" s="153"/>
      <c r="AF2" s="151"/>
      <c r="AG2" s="151"/>
    </row>
    <row r="3" spans="1:33" ht="12" customHeight="1">
      <c r="A3" s="154" t="s">
        <v>79</v>
      </c>
      <c r="B3" s="155"/>
      <c r="C3" s="156"/>
      <c r="D3" s="163" t="s">
        <v>80</v>
      </c>
      <c r="E3" s="139" t="s">
        <v>81</v>
      </c>
      <c r="F3" s="140"/>
      <c r="G3" s="141"/>
      <c r="H3" s="139" t="s">
        <v>82</v>
      </c>
      <c r="I3" s="140"/>
      <c r="J3" s="141"/>
      <c r="K3" s="139" t="s">
        <v>83</v>
      </c>
      <c r="L3" s="140"/>
      <c r="M3" s="141"/>
      <c r="N3" s="139" t="s">
        <v>84</v>
      </c>
      <c r="O3" s="140"/>
      <c r="P3" s="141"/>
      <c r="Q3" s="139" t="s">
        <v>85</v>
      </c>
      <c r="R3" s="140"/>
      <c r="S3" s="141"/>
      <c r="T3" s="139" t="s">
        <v>86</v>
      </c>
      <c r="U3" s="140"/>
      <c r="V3" s="141"/>
      <c r="W3" s="139" t="s">
        <v>87</v>
      </c>
      <c r="X3" s="140"/>
      <c r="Y3" s="141"/>
      <c r="Z3" s="139" t="s">
        <v>88</v>
      </c>
      <c r="AA3" s="140"/>
      <c r="AB3" s="141"/>
      <c r="AC3" s="139" t="s">
        <v>89</v>
      </c>
      <c r="AD3" s="140"/>
      <c r="AE3" s="141"/>
      <c r="AF3" s="142" t="s">
        <v>107</v>
      </c>
      <c r="AG3" s="143"/>
    </row>
    <row r="4" spans="1:33" ht="12" customHeight="1">
      <c r="A4" s="157"/>
      <c r="B4" s="158"/>
      <c r="C4" s="159"/>
      <c r="D4" s="164"/>
      <c r="E4" s="146" t="s">
        <v>14</v>
      </c>
      <c r="F4" s="147"/>
      <c r="G4" s="148"/>
      <c r="H4" s="146" t="s">
        <v>91</v>
      </c>
      <c r="I4" s="147"/>
      <c r="J4" s="148"/>
      <c r="K4" s="166" t="s">
        <v>92</v>
      </c>
      <c r="L4" s="167"/>
      <c r="M4" s="168"/>
      <c r="N4" s="146" t="s">
        <v>93</v>
      </c>
      <c r="O4" s="147"/>
      <c r="P4" s="148"/>
      <c r="Q4" s="146" t="s">
        <v>46</v>
      </c>
      <c r="R4" s="147"/>
      <c r="S4" s="148"/>
      <c r="T4" s="146" t="s">
        <v>58</v>
      </c>
      <c r="U4" s="147"/>
      <c r="V4" s="148"/>
      <c r="W4" s="146" t="s">
        <v>61</v>
      </c>
      <c r="X4" s="147"/>
      <c r="Y4" s="148"/>
      <c r="Z4" s="146" t="s">
        <v>67</v>
      </c>
      <c r="AA4" s="147"/>
      <c r="AB4" s="148"/>
      <c r="AC4" s="146" t="s">
        <v>72</v>
      </c>
      <c r="AD4" s="147"/>
      <c r="AE4" s="148"/>
      <c r="AF4" s="144"/>
      <c r="AG4" s="145"/>
    </row>
    <row r="5" spans="1:33" ht="24.95" customHeight="1">
      <c r="A5" s="157"/>
      <c r="B5" s="158"/>
      <c r="C5" s="159"/>
      <c r="D5" s="164"/>
      <c r="E5" s="171" t="s">
        <v>94</v>
      </c>
      <c r="F5" s="173" t="s">
        <v>95</v>
      </c>
      <c r="G5" s="169" t="s">
        <v>96</v>
      </c>
      <c r="H5" s="171" t="s">
        <v>94</v>
      </c>
      <c r="I5" s="173" t="s">
        <v>95</v>
      </c>
      <c r="J5" s="169" t="s">
        <v>96</v>
      </c>
      <c r="K5" s="171" t="s">
        <v>94</v>
      </c>
      <c r="L5" s="173" t="s">
        <v>95</v>
      </c>
      <c r="M5" s="169" t="s">
        <v>96</v>
      </c>
      <c r="N5" s="171" t="s">
        <v>94</v>
      </c>
      <c r="O5" s="173" t="s">
        <v>95</v>
      </c>
      <c r="P5" s="169" t="s">
        <v>96</v>
      </c>
      <c r="Q5" s="171" t="s">
        <v>94</v>
      </c>
      <c r="R5" s="173" t="s">
        <v>95</v>
      </c>
      <c r="S5" s="169" t="s">
        <v>96</v>
      </c>
      <c r="T5" s="171" t="s">
        <v>94</v>
      </c>
      <c r="U5" s="173" t="s">
        <v>95</v>
      </c>
      <c r="V5" s="169" t="s">
        <v>96</v>
      </c>
      <c r="W5" s="171" t="s">
        <v>94</v>
      </c>
      <c r="X5" s="173" t="s">
        <v>95</v>
      </c>
      <c r="Y5" s="169" t="s">
        <v>96</v>
      </c>
      <c r="Z5" s="171" t="s">
        <v>94</v>
      </c>
      <c r="AA5" s="173" t="s">
        <v>95</v>
      </c>
      <c r="AB5" s="169" t="s">
        <v>96</v>
      </c>
      <c r="AC5" s="171" t="s">
        <v>94</v>
      </c>
      <c r="AD5" s="173" t="s">
        <v>95</v>
      </c>
      <c r="AE5" s="169" t="s">
        <v>96</v>
      </c>
      <c r="AF5" s="175" t="s">
        <v>97</v>
      </c>
      <c r="AG5" s="176"/>
    </row>
    <row r="6" spans="1:33" ht="20.100000000000001" customHeight="1" thickBot="1">
      <c r="A6" s="160"/>
      <c r="B6" s="161"/>
      <c r="C6" s="162"/>
      <c r="D6" s="165"/>
      <c r="E6" s="172"/>
      <c r="F6" s="174"/>
      <c r="G6" s="170"/>
      <c r="H6" s="172"/>
      <c r="I6" s="174"/>
      <c r="J6" s="170"/>
      <c r="K6" s="172"/>
      <c r="L6" s="174"/>
      <c r="M6" s="170"/>
      <c r="N6" s="172"/>
      <c r="O6" s="174"/>
      <c r="P6" s="170"/>
      <c r="Q6" s="172"/>
      <c r="R6" s="174"/>
      <c r="S6" s="170"/>
      <c r="T6" s="172"/>
      <c r="U6" s="174"/>
      <c r="V6" s="170"/>
      <c r="W6" s="172"/>
      <c r="X6" s="174"/>
      <c r="Y6" s="170"/>
      <c r="Z6" s="172"/>
      <c r="AA6" s="174"/>
      <c r="AB6" s="170"/>
      <c r="AC6" s="172"/>
      <c r="AD6" s="174"/>
      <c r="AE6" s="170"/>
      <c r="AF6" s="175" t="s">
        <v>98</v>
      </c>
      <c r="AG6" s="176"/>
    </row>
    <row r="7" spans="1:33" ht="15.95" customHeight="1">
      <c r="A7" s="177">
        <v>1</v>
      </c>
      <c r="B7" s="179" t="s">
        <v>108</v>
      </c>
      <c r="C7" s="181"/>
      <c r="D7" s="26" t="s">
        <v>9</v>
      </c>
      <c r="E7" s="183"/>
      <c r="F7" s="185"/>
      <c r="G7" s="27"/>
      <c r="H7" s="183"/>
      <c r="I7" s="185"/>
      <c r="J7" s="27"/>
      <c r="K7" s="183"/>
      <c r="L7" s="185"/>
      <c r="M7" s="27"/>
      <c r="N7" s="183"/>
      <c r="O7" s="185"/>
      <c r="P7" s="27"/>
      <c r="Q7" s="183"/>
      <c r="R7" s="185"/>
      <c r="S7" s="27"/>
      <c r="T7" s="183"/>
      <c r="U7" s="185"/>
      <c r="V7" s="27"/>
      <c r="W7" s="183"/>
      <c r="X7" s="185"/>
      <c r="Y7" s="27"/>
      <c r="Z7" s="183"/>
      <c r="AA7" s="185"/>
      <c r="AB7" s="27"/>
      <c r="AC7" s="183"/>
      <c r="AD7" s="185"/>
      <c r="AE7" s="27"/>
      <c r="AF7" s="187"/>
      <c r="AG7" s="188"/>
    </row>
    <row r="8" spans="1:33" ht="15.95" customHeight="1">
      <c r="A8" s="178"/>
      <c r="B8" s="180"/>
      <c r="C8" s="182"/>
      <c r="D8" s="28" t="s">
        <v>10</v>
      </c>
      <c r="E8" s="184"/>
      <c r="F8" s="186"/>
      <c r="G8" s="29"/>
      <c r="H8" s="184"/>
      <c r="I8" s="186"/>
      <c r="J8" s="29"/>
      <c r="K8" s="184"/>
      <c r="L8" s="186"/>
      <c r="M8" s="29"/>
      <c r="N8" s="184"/>
      <c r="O8" s="186"/>
      <c r="P8" s="29"/>
      <c r="Q8" s="184"/>
      <c r="R8" s="186"/>
      <c r="S8" s="29"/>
      <c r="T8" s="184"/>
      <c r="U8" s="186"/>
      <c r="V8" s="29"/>
      <c r="W8" s="184"/>
      <c r="X8" s="186"/>
      <c r="Y8" s="29"/>
      <c r="Z8" s="184"/>
      <c r="AA8" s="186"/>
      <c r="AB8" s="29"/>
      <c r="AC8" s="184"/>
      <c r="AD8" s="186"/>
      <c r="AE8" s="29"/>
      <c r="AF8" s="189"/>
      <c r="AG8" s="190"/>
    </row>
    <row r="9" spans="1:33" ht="15.95" customHeight="1">
      <c r="A9" s="191">
        <v>2</v>
      </c>
      <c r="B9" s="192" t="s">
        <v>108</v>
      </c>
      <c r="C9" s="193"/>
      <c r="D9" s="30" t="s">
        <v>9</v>
      </c>
      <c r="E9" s="194"/>
      <c r="F9" s="195"/>
      <c r="G9" s="31"/>
      <c r="H9" s="194"/>
      <c r="I9" s="195"/>
      <c r="J9" s="31"/>
      <c r="K9" s="194"/>
      <c r="L9" s="195"/>
      <c r="M9" s="31"/>
      <c r="N9" s="194"/>
      <c r="O9" s="195"/>
      <c r="P9" s="31"/>
      <c r="Q9" s="194"/>
      <c r="R9" s="195"/>
      <c r="S9" s="31"/>
      <c r="T9" s="194"/>
      <c r="U9" s="195"/>
      <c r="V9" s="31"/>
      <c r="W9" s="194"/>
      <c r="X9" s="195"/>
      <c r="Y9" s="31"/>
      <c r="Z9" s="194"/>
      <c r="AA9" s="195"/>
      <c r="AB9" s="31"/>
      <c r="AC9" s="194"/>
      <c r="AD9" s="195"/>
      <c r="AE9" s="31"/>
      <c r="AF9" s="196"/>
      <c r="AG9" s="197"/>
    </row>
    <row r="10" spans="1:33" ht="15.95" customHeight="1">
      <c r="A10" s="178"/>
      <c r="B10" s="180"/>
      <c r="C10" s="182"/>
      <c r="D10" s="28" t="s">
        <v>10</v>
      </c>
      <c r="E10" s="184"/>
      <c r="F10" s="186"/>
      <c r="G10" s="29"/>
      <c r="H10" s="184"/>
      <c r="I10" s="186"/>
      <c r="J10" s="29"/>
      <c r="K10" s="184"/>
      <c r="L10" s="186"/>
      <c r="M10" s="29"/>
      <c r="N10" s="184"/>
      <c r="O10" s="186"/>
      <c r="P10" s="29"/>
      <c r="Q10" s="184"/>
      <c r="R10" s="186"/>
      <c r="S10" s="29"/>
      <c r="T10" s="184"/>
      <c r="U10" s="186"/>
      <c r="V10" s="29"/>
      <c r="W10" s="184"/>
      <c r="X10" s="186"/>
      <c r="Y10" s="29"/>
      <c r="Z10" s="184"/>
      <c r="AA10" s="186"/>
      <c r="AB10" s="29"/>
      <c r="AC10" s="184"/>
      <c r="AD10" s="186"/>
      <c r="AE10" s="29"/>
      <c r="AF10" s="189"/>
      <c r="AG10" s="190"/>
    </row>
    <row r="11" spans="1:33" ht="15.95" customHeight="1">
      <c r="A11" s="191">
        <v>3</v>
      </c>
      <c r="B11" s="192" t="s">
        <v>108</v>
      </c>
      <c r="C11" s="193"/>
      <c r="D11" s="30" t="s">
        <v>9</v>
      </c>
      <c r="E11" s="194"/>
      <c r="F11" s="195"/>
      <c r="G11" s="31"/>
      <c r="H11" s="194"/>
      <c r="I11" s="195"/>
      <c r="J11" s="31"/>
      <c r="K11" s="194"/>
      <c r="L11" s="195"/>
      <c r="M11" s="31"/>
      <c r="N11" s="194"/>
      <c r="O11" s="195"/>
      <c r="P11" s="31"/>
      <c r="Q11" s="194"/>
      <c r="R11" s="195"/>
      <c r="S11" s="31"/>
      <c r="T11" s="194"/>
      <c r="U11" s="195"/>
      <c r="V11" s="31"/>
      <c r="W11" s="194"/>
      <c r="X11" s="195"/>
      <c r="Y11" s="31"/>
      <c r="Z11" s="194"/>
      <c r="AA11" s="195"/>
      <c r="AB11" s="31"/>
      <c r="AC11" s="194"/>
      <c r="AD11" s="195"/>
      <c r="AE11" s="31"/>
      <c r="AF11" s="196"/>
      <c r="AG11" s="197"/>
    </row>
    <row r="12" spans="1:33" ht="15.95" customHeight="1">
      <c r="A12" s="178"/>
      <c r="B12" s="180"/>
      <c r="C12" s="182"/>
      <c r="D12" s="28" t="s">
        <v>10</v>
      </c>
      <c r="E12" s="184"/>
      <c r="F12" s="186"/>
      <c r="G12" s="29"/>
      <c r="H12" s="184"/>
      <c r="I12" s="186"/>
      <c r="J12" s="29"/>
      <c r="K12" s="184"/>
      <c r="L12" s="186"/>
      <c r="M12" s="29"/>
      <c r="N12" s="184"/>
      <c r="O12" s="186"/>
      <c r="P12" s="29"/>
      <c r="Q12" s="184"/>
      <c r="R12" s="186"/>
      <c r="S12" s="29"/>
      <c r="T12" s="184"/>
      <c r="U12" s="186"/>
      <c r="V12" s="29"/>
      <c r="W12" s="184"/>
      <c r="X12" s="186"/>
      <c r="Y12" s="29"/>
      <c r="Z12" s="184"/>
      <c r="AA12" s="186"/>
      <c r="AB12" s="29"/>
      <c r="AC12" s="184"/>
      <c r="AD12" s="186"/>
      <c r="AE12" s="29"/>
      <c r="AF12" s="189"/>
      <c r="AG12" s="190"/>
    </row>
    <row r="13" spans="1:33" ht="15.95" customHeight="1">
      <c r="A13" s="191">
        <v>4</v>
      </c>
      <c r="B13" s="192" t="s">
        <v>108</v>
      </c>
      <c r="C13" s="193"/>
      <c r="D13" s="30" t="s">
        <v>9</v>
      </c>
      <c r="E13" s="194"/>
      <c r="F13" s="195"/>
      <c r="G13" s="31"/>
      <c r="H13" s="194"/>
      <c r="I13" s="195"/>
      <c r="J13" s="31"/>
      <c r="K13" s="194"/>
      <c r="L13" s="195"/>
      <c r="M13" s="31"/>
      <c r="N13" s="194"/>
      <c r="O13" s="195"/>
      <c r="P13" s="31"/>
      <c r="Q13" s="194"/>
      <c r="R13" s="195"/>
      <c r="S13" s="31"/>
      <c r="T13" s="194"/>
      <c r="U13" s="195"/>
      <c r="V13" s="31"/>
      <c r="W13" s="194"/>
      <c r="X13" s="195"/>
      <c r="Y13" s="31"/>
      <c r="Z13" s="194"/>
      <c r="AA13" s="195"/>
      <c r="AB13" s="31"/>
      <c r="AC13" s="194"/>
      <c r="AD13" s="195"/>
      <c r="AE13" s="31"/>
      <c r="AF13" s="196"/>
      <c r="AG13" s="197"/>
    </row>
    <row r="14" spans="1:33" ht="15.95" customHeight="1">
      <c r="A14" s="178"/>
      <c r="B14" s="180"/>
      <c r="C14" s="182"/>
      <c r="D14" s="28" t="s">
        <v>10</v>
      </c>
      <c r="E14" s="184"/>
      <c r="F14" s="186"/>
      <c r="G14" s="29"/>
      <c r="H14" s="184"/>
      <c r="I14" s="186"/>
      <c r="J14" s="29"/>
      <c r="K14" s="184"/>
      <c r="L14" s="186"/>
      <c r="M14" s="29"/>
      <c r="N14" s="184"/>
      <c r="O14" s="186"/>
      <c r="P14" s="29"/>
      <c r="Q14" s="184"/>
      <c r="R14" s="186"/>
      <c r="S14" s="29"/>
      <c r="T14" s="184"/>
      <c r="U14" s="186"/>
      <c r="V14" s="29"/>
      <c r="W14" s="184"/>
      <c r="X14" s="186"/>
      <c r="Y14" s="29"/>
      <c r="Z14" s="184"/>
      <c r="AA14" s="186"/>
      <c r="AB14" s="29"/>
      <c r="AC14" s="184"/>
      <c r="AD14" s="186"/>
      <c r="AE14" s="29"/>
      <c r="AF14" s="189"/>
      <c r="AG14" s="190"/>
    </row>
    <row r="15" spans="1:33" ht="15.95" customHeight="1">
      <c r="A15" s="191">
        <v>5</v>
      </c>
      <c r="B15" s="192" t="s">
        <v>108</v>
      </c>
      <c r="C15" s="193"/>
      <c r="D15" s="30" t="s">
        <v>9</v>
      </c>
      <c r="E15" s="194"/>
      <c r="F15" s="195"/>
      <c r="G15" s="31"/>
      <c r="H15" s="194"/>
      <c r="I15" s="195"/>
      <c r="J15" s="31"/>
      <c r="K15" s="194"/>
      <c r="L15" s="195"/>
      <c r="M15" s="31"/>
      <c r="N15" s="194"/>
      <c r="O15" s="195"/>
      <c r="P15" s="31"/>
      <c r="Q15" s="194"/>
      <c r="R15" s="195"/>
      <c r="S15" s="31"/>
      <c r="T15" s="194"/>
      <c r="U15" s="195"/>
      <c r="V15" s="31"/>
      <c r="W15" s="194"/>
      <c r="X15" s="195"/>
      <c r="Y15" s="31"/>
      <c r="Z15" s="194"/>
      <c r="AA15" s="195"/>
      <c r="AB15" s="31"/>
      <c r="AC15" s="194"/>
      <c r="AD15" s="195"/>
      <c r="AE15" s="31"/>
      <c r="AF15" s="196"/>
      <c r="AG15" s="197"/>
    </row>
    <row r="16" spans="1:33" ht="15.95" customHeight="1">
      <c r="A16" s="178"/>
      <c r="B16" s="180"/>
      <c r="C16" s="182"/>
      <c r="D16" s="28" t="s">
        <v>10</v>
      </c>
      <c r="E16" s="184"/>
      <c r="F16" s="186"/>
      <c r="G16" s="29"/>
      <c r="H16" s="184"/>
      <c r="I16" s="186"/>
      <c r="J16" s="29"/>
      <c r="K16" s="184"/>
      <c r="L16" s="186"/>
      <c r="M16" s="29"/>
      <c r="N16" s="184"/>
      <c r="O16" s="186"/>
      <c r="P16" s="29"/>
      <c r="Q16" s="184"/>
      <c r="R16" s="186"/>
      <c r="S16" s="29"/>
      <c r="T16" s="184"/>
      <c r="U16" s="186"/>
      <c r="V16" s="29"/>
      <c r="W16" s="184"/>
      <c r="X16" s="186"/>
      <c r="Y16" s="29"/>
      <c r="Z16" s="184"/>
      <c r="AA16" s="186"/>
      <c r="AB16" s="29"/>
      <c r="AC16" s="184"/>
      <c r="AD16" s="186"/>
      <c r="AE16" s="29"/>
      <c r="AF16" s="189"/>
      <c r="AG16" s="190"/>
    </row>
    <row r="17" spans="1:33" ht="15.95" customHeight="1">
      <c r="A17" s="191">
        <v>6</v>
      </c>
      <c r="B17" s="192" t="s">
        <v>108</v>
      </c>
      <c r="C17" s="193"/>
      <c r="D17" s="30" t="s">
        <v>9</v>
      </c>
      <c r="E17" s="194"/>
      <c r="F17" s="195"/>
      <c r="G17" s="31"/>
      <c r="H17" s="194"/>
      <c r="I17" s="195"/>
      <c r="J17" s="31"/>
      <c r="K17" s="194"/>
      <c r="L17" s="195"/>
      <c r="M17" s="31"/>
      <c r="N17" s="194"/>
      <c r="O17" s="195"/>
      <c r="P17" s="31"/>
      <c r="Q17" s="194"/>
      <c r="R17" s="195"/>
      <c r="S17" s="31"/>
      <c r="T17" s="194"/>
      <c r="U17" s="195"/>
      <c r="V17" s="31"/>
      <c r="W17" s="194"/>
      <c r="X17" s="195"/>
      <c r="Y17" s="31"/>
      <c r="Z17" s="194"/>
      <c r="AA17" s="195"/>
      <c r="AB17" s="31"/>
      <c r="AC17" s="194"/>
      <c r="AD17" s="195"/>
      <c r="AE17" s="31"/>
      <c r="AF17" s="196"/>
      <c r="AG17" s="197"/>
    </row>
    <row r="18" spans="1:33" ht="15.95" customHeight="1">
      <c r="A18" s="178"/>
      <c r="B18" s="180"/>
      <c r="C18" s="182"/>
      <c r="D18" s="28" t="s">
        <v>10</v>
      </c>
      <c r="E18" s="184"/>
      <c r="F18" s="186"/>
      <c r="G18" s="29"/>
      <c r="H18" s="184"/>
      <c r="I18" s="186"/>
      <c r="J18" s="29"/>
      <c r="K18" s="184"/>
      <c r="L18" s="186"/>
      <c r="M18" s="29"/>
      <c r="N18" s="184"/>
      <c r="O18" s="186"/>
      <c r="P18" s="29"/>
      <c r="Q18" s="184"/>
      <c r="R18" s="186"/>
      <c r="S18" s="29"/>
      <c r="T18" s="184"/>
      <c r="U18" s="186"/>
      <c r="V18" s="29"/>
      <c r="W18" s="184"/>
      <c r="X18" s="186"/>
      <c r="Y18" s="29"/>
      <c r="Z18" s="184"/>
      <c r="AA18" s="186"/>
      <c r="AB18" s="29"/>
      <c r="AC18" s="184"/>
      <c r="AD18" s="186"/>
      <c r="AE18" s="29"/>
      <c r="AF18" s="189"/>
      <c r="AG18" s="190"/>
    </row>
    <row r="19" spans="1:33" ht="15.95" customHeight="1">
      <c r="A19" s="191">
        <v>7</v>
      </c>
      <c r="B19" s="192" t="s">
        <v>108</v>
      </c>
      <c r="C19" s="193"/>
      <c r="D19" s="30" t="s">
        <v>9</v>
      </c>
      <c r="E19" s="194"/>
      <c r="F19" s="195"/>
      <c r="G19" s="31"/>
      <c r="H19" s="194"/>
      <c r="I19" s="195"/>
      <c r="J19" s="31"/>
      <c r="K19" s="194"/>
      <c r="L19" s="195"/>
      <c r="M19" s="31"/>
      <c r="N19" s="194"/>
      <c r="O19" s="195"/>
      <c r="P19" s="31"/>
      <c r="Q19" s="194"/>
      <c r="R19" s="195"/>
      <c r="S19" s="31"/>
      <c r="T19" s="194"/>
      <c r="U19" s="195"/>
      <c r="V19" s="31"/>
      <c r="W19" s="194"/>
      <c r="X19" s="195"/>
      <c r="Y19" s="31"/>
      <c r="Z19" s="194"/>
      <c r="AA19" s="195"/>
      <c r="AB19" s="31"/>
      <c r="AC19" s="194"/>
      <c r="AD19" s="195"/>
      <c r="AE19" s="31"/>
      <c r="AF19" s="196"/>
      <c r="AG19" s="197"/>
    </row>
    <row r="20" spans="1:33" ht="15.95" customHeight="1">
      <c r="A20" s="178"/>
      <c r="B20" s="180"/>
      <c r="C20" s="182"/>
      <c r="D20" s="28" t="s">
        <v>10</v>
      </c>
      <c r="E20" s="184"/>
      <c r="F20" s="186"/>
      <c r="G20" s="29"/>
      <c r="H20" s="184"/>
      <c r="I20" s="186"/>
      <c r="J20" s="29"/>
      <c r="K20" s="184"/>
      <c r="L20" s="186"/>
      <c r="M20" s="29"/>
      <c r="N20" s="184"/>
      <c r="O20" s="186"/>
      <c r="P20" s="29"/>
      <c r="Q20" s="184"/>
      <c r="R20" s="186"/>
      <c r="S20" s="29"/>
      <c r="T20" s="184"/>
      <c r="U20" s="186"/>
      <c r="V20" s="29"/>
      <c r="W20" s="184"/>
      <c r="X20" s="186"/>
      <c r="Y20" s="29"/>
      <c r="Z20" s="184"/>
      <c r="AA20" s="186"/>
      <c r="AB20" s="29"/>
      <c r="AC20" s="184"/>
      <c r="AD20" s="186"/>
      <c r="AE20" s="29"/>
      <c r="AF20" s="189"/>
      <c r="AG20" s="190"/>
    </row>
    <row r="21" spans="1:33" ht="15.95" customHeight="1">
      <c r="A21" s="191">
        <v>8</v>
      </c>
      <c r="B21" s="192" t="s">
        <v>108</v>
      </c>
      <c r="C21" s="193"/>
      <c r="D21" s="30" t="s">
        <v>9</v>
      </c>
      <c r="E21" s="194"/>
      <c r="F21" s="195"/>
      <c r="G21" s="31"/>
      <c r="H21" s="194"/>
      <c r="I21" s="195"/>
      <c r="J21" s="31"/>
      <c r="K21" s="194"/>
      <c r="L21" s="195"/>
      <c r="M21" s="31"/>
      <c r="N21" s="194"/>
      <c r="O21" s="195"/>
      <c r="P21" s="31"/>
      <c r="Q21" s="194"/>
      <c r="R21" s="195"/>
      <c r="S21" s="31"/>
      <c r="T21" s="194"/>
      <c r="U21" s="195"/>
      <c r="V21" s="31"/>
      <c r="W21" s="194"/>
      <c r="X21" s="195"/>
      <c r="Y21" s="31"/>
      <c r="Z21" s="194"/>
      <c r="AA21" s="195"/>
      <c r="AB21" s="31"/>
      <c r="AC21" s="194"/>
      <c r="AD21" s="195"/>
      <c r="AE21" s="31"/>
      <c r="AF21" s="196"/>
      <c r="AG21" s="197"/>
    </row>
    <row r="22" spans="1:33" ht="15.95" customHeight="1">
      <c r="A22" s="178"/>
      <c r="B22" s="180"/>
      <c r="C22" s="182"/>
      <c r="D22" s="28" t="s">
        <v>10</v>
      </c>
      <c r="E22" s="184"/>
      <c r="F22" s="186"/>
      <c r="G22" s="29"/>
      <c r="H22" s="184"/>
      <c r="I22" s="186"/>
      <c r="J22" s="29"/>
      <c r="K22" s="184"/>
      <c r="L22" s="186"/>
      <c r="M22" s="29"/>
      <c r="N22" s="184"/>
      <c r="O22" s="186"/>
      <c r="P22" s="29"/>
      <c r="Q22" s="184"/>
      <c r="R22" s="186"/>
      <c r="S22" s="29"/>
      <c r="T22" s="184"/>
      <c r="U22" s="186"/>
      <c r="V22" s="29"/>
      <c r="W22" s="184"/>
      <c r="X22" s="186"/>
      <c r="Y22" s="29"/>
      <c r="Z22" s="184"/>
      <c r="AA22" s="186"/>
      <c r="AB22" s="29"/>
      <c r="AC22" s="184"/>
      <c r="AD22" s="186"/>
      <c r="AE22" s="29"/>
      <c r="AF22" s="189"/>
      <c r="AG22" s="190"/>
    </row>
    <row r="23" spans="1:33" ht="15.95" customHeight="1">
      <c r="A23" s="191">
        <v>9</v>
      </c>
      <c r="B23" s="192" t="s">
        <v>108</v>
      </c>
      <c r="C23" s="193"/>
      <c r="D23" s="30" t="s">
        <v>9</v>
      </c>
      <c r="E23" s="194"/>
      <c r="F23" s="195"/>
      <c r="G23" s="31"/>
      <c r="H23" s="194"/>
      <c r="I23" s="195"/>
      <c r="J23" s="31"/>
      <c r="K23" s="194"/>
      <c r="L23" s="195"/>
      <c r="M23" s="31"/>
      <c r="N23" s="194"/>
      <c r="O23" s="195"/>
      <c r="P23" s="31"/>
      <c r="Q23" s="194"/>
      <c r="R23" s="195"/>
      <c r="S23" s="31"/>
      <c r="T23" s="194"/>
      <c r="U23" s="195"/>
      <c r="V23" s="31"/>
      <c r="W23" s="194"/>
      <c r="X23" s="195"/>
      <c r="Y23" s="31"/>
      <c r="Z23" s="194"/>
      <c r="AA23" s="195"/>
      <c r="AB23" s="31"/>
      <c r="AC23" s="194"/>
      <c r="AD23" s="195"/>
      <c r="AE23" s="31"/>
      <c r="AF23" s="196"/>
      <c r="AG23" s="197"/>
    </row>
    <row r="24" spans="1:33" ht="15.95" customHeight="1">
      <c r="A24" s="178"/>
      <c r="B24" s="180"/>
      <c r="C24" s="182"/>
      <c r="D24" s="28" t="s">
        <v>10</v>
      </c>
      <c r="E24" s="184"/>
      <c r="F24" s="186"/>
      <c r="G24" s="29"/>
      <c r="H24" s="184"/>
      <c r="I24" s="186"/>
      <c r="J24" s="29"/>
      <c r="K24" s="184"/>
      <c r="L24" s="186"/>
      <c r="M24" s="29"/>
      <c r="N24" s="184"/>
      <c r="O24" s="186"/>
      <c r="P24" s="29"/>
      <c r="Q24" s="184"/>
      <c r="R24" s="186"/>
      <c r="S24" s="29"/>
      <c r="T24" s="184"/>
      <c r="U24" s="186"/>
      <c r="V24" s="29"/>
      <c r="W24" s="184"/>
      <c r="X24" s="186"/>
      <c r="Y24" s="29"/>
      <c r="Z24" s="184"/>
      <c r="AA24" s="186"/>
      <c r="AB24" s="29"/>
      <c r="AC24" s="184"/>
      <c r="AD24" s="186"/>
      <c r="AE24" s="29"/>
      <c r="AF24" s="189"/>
      <c r="AG24" s="190"/>
    </row>
    <row r="25" spans="1:33" ht="15.95" customHeight="1">
      <c r="A25" s="191">
        <v>10</v>
      </c>
      <c r="B25" s="192" t="s">
        <v>108</v>
      </c>
      <c r="C25" s="193"/>
      <c r="D25" s="30" t="s">
        <v>9</v>
      </c>
      <c r="E25" s="194"/>
      <c r="F25" s="195"/>
      <c r="G25" s="31"/>
      <c r="H25" s="194"/>
      <c r="I25" s="195"/>
      <c r="J25" s="31"/>
      <c r="K25" s="194"/>
      <c r="L25" s="195"/>
      <c r="M25" s="31"/>
      <c r="N25" s="194"/>
      <c r="O25" s="195"/>
      <c r="P25" s="31"/>
      <c r="Q25" s="194"/>
      <c r="R25" s="195"/>
      <c r="S25" s="31"/>
      <c r="T25" s="194"/>
      <c r="U25" s="195"/>
      <c r="V25" s="31"/>
      <c r="W25" s="194"/>
      <c r="X25" s="195"/>
      <c r="Y25" s="31"/>
      <c r="Z25" s="194"/>
      <c r="AA25" s="195"/>
      <c r="AB25" s="31"/>
      <c r="AC25" s="194"/>
      <c r="AD25" s="195"/>
      <c r="AE25" s="31"/>
      <c r="AF25" s="196"/>
      <c r="AG25" s="197"/>
    </row>
    <row r="26" spans="1:33" ht="15.95" customHeight="1">
      <c r="A26" s="178"/>
      <c r="B26" s="180"/>
      <c r="C26" s="182"/>
      <c r="D26" s="28" t="s">
        <v>10</v>
      </c>
      <c r="E26" s="184"/>
      <c r="F26" s="186"/>
      <c r="G26" s="29"/>
      <c r="H26" s="184"/>
      <c r="I26" s="186"/>
      <c r="J26" s="29"/>
      <c r="K26" s="184"/>
      <c r="L26" s="186"/>
      <c r="M26" s="29"/>
      <c r="N26" s="184"/>
      <c r="O26" s="186"/>
      <c r="P26" s="29"/>
      <c r="Q26" s="184"/>
      <c r="R26" s="186"/>
      <c r="S26" s="29"/>
      <c r="T26" s="184"/>
      <c r="U26" s="186"/>
      <c r="V26" s="29"/>
      <c r="W26" s="184"/>
      <c r="X26" s="186"/>
      <c r="Y26" s="29"/>
      <c r="Z26" s="184"/>
      <c r="AA26" s="186"/>
      <c r="AB26" s="29"/>
      <c r="AC26" s="184"/>
      <c r="AD26" s="186"/>
      <c r="AE26" s="29"/>
      <c r="AF26" s="189"/>
      <c r="AG26" s="190"/>
    </row>
    <row r="27" spans="1:33" ht="15.95" customHeight="1">
      <c r="A27" s="216" t="s">
        <v>7</v>
      </c>
      <c r="B27" s="217"/>
      <c r="C27" s="217"/>
      <c r="D27" s="30" t="s">
        <v>9</v>
      </c>
      <c r="E27" s="198">
        <f>SUM(E7:E26)</f>
        <v>0</v>
      </c>
      <c r="F27" s="200">
        <f>SUM(F7:F26)</f>
        <v>0</v>
      </c>
      <c r="G27" s="32">
        <f>G7+G9+G11+G13+G15+G17+G19+G21+G23+G25</f>
        <v>0</v>
      </c>
      <c r="H27" s="198">
        <f>SUM(H7:H26)</f>
        <v>0</v>
      </c>
      <c r="I27" s="200">
        <f>SUM(I7:I26)</f>
        <v>0</v>
      </c>
      <c r="J27" s="32">
        <f t="shared" ref="J27:AB28" si="0">J7+J9+J11+J13+J15+J17+J19+J21+J23+J25</f>
        <v>0</v>
      </c>
      <c r="K27" s="198">
        <f>SUM(K7:K26)</f>
        <v>0</v>
      </c>
      <c r="L27" s="200">
        <f>SUM(L7:L26)</f>
        <v>0</v>
      </c>
      <c r="M27" s="32">
        <f t="shared" si="0"/>
        <v>0</v>
      </c>
      <c r="N27" s="198">
        <f>SUM(N7:N26)</f>
        <v>0</v>
      </c>
      <c r="O27" s="200">
        <f>SUM(O7:O26)</f>
        <v>0</v>
      </c>
      <c r="P27" s="32">
        <f t="shared" si="0"/>
        <v>0</v>
      </c>
      <c r="Q27" s="198">
        <f>SUM(Q7:Q26)</f>
        <v>0</v>
      </c>
      <c r="R27" s="200">
        <f>SUM(R7:R26)</f>
        <v>0</v>
      </c>
      <c r="S27" s="32">
        <f t="shared" si="0"/>
        <v>0</v>
      </c>
      <c r="T27" s="198">
        <f>SUM(T7:T26)</f>
        <v>0</v>
      </c>
      <c r="U27" s="200">
        <f>SUM(U7:U26)</f>
        <v>0</v>
      </c>
      <c r="V27" s="32">
        <f t="shared" si="0"/>
        <v>0</v>
      </c>
      <c r="W27" s="198">
        <f>SUM(W7:W26)</f>
        <v>0</v>
      </c>
      <c r="X27" s="200">
        <f>SUM(X7:X26)</f>
        <v>0</v>
      </c>
      <c r="Y27" s="32">
        <f t="shared" si="0"/>
        <v>0</v>
      </c>
      <c r="Z27" s="198">
        <f>SUM(Z7:Z26)</f>
        <v>0</v>
      </c>
      <c r="AA27" s="200">
        <f>SUM(AA7:AA26)</f>
        <v>0</v>
      </c>
      <c r="AB27" s="32">
        <f t="shared" si="0"/>
        <v>0</v>
      </c>
      <c r="AC27" s="198">
        <f>SUM(AC7:AC26)</f>
        <v>0</v>
      </c>
      <c r="AD27" s="200">
        <f>SUM(AD7:AD26)</f>
        <v>0</v>
      </c>
      <c r="AE27" s="32">
        <f>AE7+AE9+AE11+AE13+AE15+AE17+AE19+AE21+AE23+AE25</f>
        <v>0</v>
      </c>
      <c r="AF27" s="33">
        <f>G27+J27+M27+P27+S27+V27+Y27+AB27+AE27</f>
        <v>0</v>
      </c>
      <c r="AG27" s="202">
        <f>SUM(AF27:AF28)</f>
        <v>0</v>
      </c>
    </row>
    <row r="28" spans="1:33" ht="18" customHeight="1">
      <c r="A28" s="218"/>
      <c r="B28" s="219"/>
      <c r="C28" s="219"/>
      <c r="D28" s="28" t="s">
        <v>10</v>
      </c>
      <c r="E28" s="199"/>
      <c r="F28" s="201"/>
      <c r="G28" s="34">
        <f>G8+G10+G12+G14+G16+G18+G20+G22+G24+G26</f>
        <v>0</v>
      </c>
      <c r="H28" s="199"/>
      <c r="I28" s="201"/>
      <c r="J28" s="34">
        <f t="shared" si="0"/>
        <v>0</v>
      </c>
      <c r="K28" s="199"/>
      <c r="L28" s="201"/>
      <c r="M28" s="34">
        <f t="shared" si="0"/>
        <v>0</v>
      </c>
      <c r="N28" s="199"/>
      <c r="O28" s="201"/>
      <c r="P28" s="34">
        <f t="shared" si="0"/>
        <v>0</v>
      </c>
      <c r="Q28" s="199"/>
      <c r="R28" s="201"/>
      <c r="S28" s="34">
        <f t="shared" si="0"/>
        <v>0</v>
      </c>
      <c r="T28" s="199"/>
      <c r="U28" s="201"/>
      <c r="V28" s="34">
        <f t="shared" si="0"/>
        <v>0</v>
      </c>
      <c r="W28" s="199"/>
      <c r="X28" s="201"/>
      <c r="Y28" s="34">
        <f t="shared" si="0"/>
        <v>0</v>
      </c>
      <c r="Z28" s="199"/>
      <c r="AA28" s="201"/>
      <c r="AB28" s="34">
        <f t="shared" si="0"/>
        <v>0</v>
      </c>
      <c r="AC28" s="199"/>
      <c r="AD28" s="201"/>
      <c r="AE28" s="34">
        <f>AE8+AE10+AE12+AE14+AE16+AE18+AE20+AE22+AE24+AE26</f>
        <v>0</v>
      </c>
      <c r="AF28" s="33">
        <f>F27+G28+I27+J28+L27+M28+O27+P28+R27+S28+U27+V28+X27+Y28+AA27+AB28+AD27+AE28</f>
        <v>0</v>
      </c>
      <c r="AG28" s="203"/>
    </row>
    <row r="29" spans="1:33" ht="21.95" customHeight="1">
      <c r="A29" s="204" t="s">
        <v>100</v>
      </c>
      <c r="B29" s="205"/>
      <c r="C29" s="205"/>
      <c r="D29" s="206"/>
      <c r="E29" s="207"/>
      <c r="F29" s="208"/>
      <c r="G29" s="209"/>
      <c r="H29" s="207"/>
      <c r="I29" s="208"/>
      <c r="J29" s="209"/>
      <c r="K29" s="207"/>
      <c r="L29" s="208"/>
      <c r="M29" s="209"/>
      <c r="N29" s="207"/>
      <c r="O29" s="208"/>
      <c r="P29" s="209"/>
      <c r="Q29" s="207"/>
      <c r="R29" s="208"/>
      <c r="S29" s="209"/>
      <c r="T29" s="207"/>
      <c r="U29" s="208"/>
      <c r="V29" s="209"/>
      <c r="W29" s="207"/>
      <c r="X29" s="208"/>
      <c r="Y29" s="209"/>
      <c r="Z29" s="207"/>
      <c r="AA29" s="208"/>
      <c r="AB29" s="209"/>
      <c r="AC29" s="207"/>
      <c r="AD29" s="208"/>
      <c r="AE29" s="208"/>
      <c r="AF29" s="207"/>
      <c r="AG29" s="209"/>
    </row>
    <row r="30" spans="1:33" ht="21.95" customHeight="1">
      <c r="A30" s="210" t="s">
        <v>101</v>
      </c>
      <c r="B30" s="211"/>
      <c r="C30" s="211"/>
      <c r="D30" s="212"/>
      <c r="E30" s="210"/>
      <c r="F30" s="211"/>
      <c r="G30" s="212"/>
      <c r="H30" s="210"/>
      <c r="I30" s="211"/>
      <c r="J30" s="212"/>
      <c r="K30" s="210"/>
      <c r="L30" s="211"/>
      <c r="M30" s="212"/>
      <c r="N30" s="210"/>
      <c r="O30" s="211"/>
      <c r="P30" s="212"/>
      <c r="Q30" s="210"/>
      <c r="R30" s="211"/>
      <c r="S30" s="212"/>
      <c r="T30" s="210"/>
      <c r="U30" s="211"/>
      <c r="V30" s="212"/>
      <c r="W30" s="210"/>
      <c r="X30" s="211"/>
      <c r="Y30" s="212"/>
      <c r="Z30" s="210"/>
      <c r="AA30" s="211"/>
      <c r="AB30" s="212"/>
      <c r="AC30" s="210"/>
      <c r="AD30" s="211"/>
      <c r="AE30" s="211"/>
      <c r="AF30" s="210"/>
      <c r="AG30" s="212"/>
    </row>
    <row r="31" spans="1:33" ht="21.95" customHeight="1">
      <c r="A31" s="213" t="s">
        <v>102</v>
      </c>
      <c r="B31" s="214"/>
      <c r="C31" s="214"/>
      <c r="D31" s="215"/>
      <c r="E31" s="213"/>
      <c r="F31" s="214"/>
      <c r="G31" s="215"/>
      <c r="H31" s="213"/>
      <c r="I31" s="214"/>
      <c r="J31" s="215"/>
      <c r="K31" s="213"/>
      <c r="L31" s="214"/>
      <c r="M31" s="215"/>
      <c r="N31" s="213"/>
      <c r="O31" s="214"/>
      <c r="P31" s="215"/>
      <c r="Q31" s="213"/>
      <c r="R31" s="214"/>
      <c r="S31" s="215"/>
      <c r="T31" s="213"/>
      <c r="U31" s="214"/>
      <c r="V31" s="215"/>
      <c r="W31" s="213"/>
      <c r="X31" s="214"/>
      <c r="Y31" s="215"/>
      <c r="Z31" s="213"/>
      <c r="AA31" s="214"/>
      <c r="AB31" s="215"/>
      <c r="AC31" s="213"/>
      <c r="AD31" s="214"/>
      <c r="AE31" s="214"/>
      <c r="AF31" s="213"/>
      <c r="AG31" s="215"/>
    </row>
    <row r="32" spans="1:33" ht="5.0999999999999996" customHeight="1">
      <c r="A32" s="35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</row>
    <row r="33" spans="1:33" ht="15.75">
      <c r="A33" s="220" t="s">
        <v>103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2"/>
    </row>
    <row r="34" spans="1:33" ht="15.9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223" t="s">
        <v>104</v>
      </c>
      <c r="O34" s="223"/>
      <c r="P34" s="223"/>
      <c r="Q34" s="223"/>
      <c r="R34" s="223"/>
      <c r="S34" s="223"/>
      <c r="T34" s="37"/>
      <c r="U34" s="37"/>
      <c r="V34" s="37"/>
      <c r="W34" s="224" t="s">
        <v>109</v>
      </c>
      <c r="X34" s="224"/>
      <c r="Y34" s="224"/>
      <c r="Z34" s="224"/>
      <c r="AA34" s="224"/>
      <c r="AB34" s="224"/>
      <c r="AC34" s="224"/>
      <c r="AD34" s="224"/>
      <c r="AE34" s="224"/>
      <c r="AF34" s="38"/>
    </row>
    <row r="35" spans="1:33" ht="15.75">
      <c r="A35" s="225"/>
      <c r="B35" s="225"/>
      <c r="C35" s="225"/>
      <c r="D35" s="225"/>
      <c r="E35" s="225"/>
      <c r="F35" s="225"/>
      <c r="G35" s="225"/>
      <c r="H35" s="225"/>
      <c r="I35" s="225"/>
      <c r="J35" s="39"/>
      <c r="K35" s="39"/>
      <c r="L35" s="39"/>
      <c r="M35" s="39"/>
      <c r="N35" s="39"/>
      <c r="O35" s="226" t="s">
        <v>102</v>
      </c>
      <c r="P35" s="226"/>
      <c r="Q35" s="226"/>
      <c r="R35" s="226"/>
      <c r="S35" s="39"/>
      <c r="T35" s="225"/>
      <c r="U35" s="225"/>
      <c r="V35" s="225"/>
      <c r="W35" s="225"/>
      <c r="X35" s="225"/>
      <c r="Y35" s="39"/>
      <c r="Z35" s="226" t="s">
        <v>102</v>
      </c>
      <c r="AA35" s="226"/>
      <c r="AB35" s="226"/>
      <c r="AC35" s="226"/>
      <c r="AD35" s="39"/>
      <c r="AE35" s="39"/>
      <c r="AF35" s="39"/>
    </row>
    <row r="36" spans="1:33" ht="15.75">
      <c r="A36" s="40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</row>
    <row r="37" spans="1:33" ht="15.75">
      <c r="A37" s="40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</row>
    <row r="38" spans="1:33" ht="15.7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</row>
  </sheetData>
  <sheetProtection password="CF6E" sheet="1" objects="1" scenarios="1"/>
  <mergeCells count="314">
    <mergeCell ref="A33:AG33"/>
    <mergeCell ref="N34:S34"/>
    <mergeCell ref="W34:AE34"/>
    <mergeCell ref="A35:I35"/>
    <mergeCell ref="O35:R35"/>
    <mergeCell ref="T35:X35"/>
    <mergeCell ref="Z35:AC35"/>
    <mergeCell ref="W29:Y31"/>
    <mergeCell ref="Z29:AB31"/>
    <mergeCell ref="AC29:AE31"/>
    <mergeCell ref="AF29:AG31"/>
    <mergeCell ref="A30:D30"/>
    <mergeCell ref="A31:D31"/>
    <mergeCell ref="AG27:AG28"/>
    <mergeCell ref="A29:D29"/>
    <mergeCell ref="E29:G31"/>
    <mergeCell ref="H29:J31"/>
    <mergeCell ref="K29:M31"/>
    <mergeCell ref="N29:P31"/>
    <mergeCell ref="Q29:S31"/>
    <mergeCell ref="T29:V31"/>
    <mergeCell ref="T27:T28"/>
    <mergeCell ref="U27:U28"/>
    <mergeCell ref="W27:W28"/>
    <mergeCell ref="X27:X28"/>
    <mergeCell ref="Z27:Z28"/>
    <mergeCell ref="AA27:AA28"/>
    <mergeCell ref="K27:K28"/>
    <mergeCell ref="L27:L28"/>
    <mergeCell ref="N27:N28"/>
    <mergeCell ref="O27:O28"/>
    <mergeCell ref="Q27:Q28"/>
    <mergeCell ref="R27:R28"/>
    <mergeCell ref="A27:C28"/>
    <mergeCell ref="E27:E28"/>
    <mergeCell ref="F27:F28"/>
    <mergeCell ref="X25:X26"/>
    <mergeCell ref="H25:H26"/>
    <mergeCell ref="I25:I26"/>
    <mergeCell ref="K25:K26"/>
    <mergeCell ref="L25:L26"/>
    <mergeCell ref="N25:N26"/>
    <mergeCell ref="O25:O26"/>
    <mergeCell ref="AC27:AC28"/>
    <mergeCell ref="AD27:AD28"/>
    <mergeCell ref="H27:H28"/>
    <mergeCell ref="I27:I28"/>
    <mergeCell ref="Q25:Q26"/>
    <mergeCell ref="R25:R26"/>
    <mergeCell ref="T25:T26"/>
    <mergeCell ref="U25:U26"/>
    <mergeCell ref="AF23:AG24"/>
    <mergeCell ref="A25:A26"/>
    <mergeCell ref="B25:B26"/>
    <mergeCell ref="C25:C26"/>
    <mergeCell ref="E25:E26"/>
    <mergeCell ref="F25:F26"/>
    <mergeCell ref="Q23:Q24"/>
    <mergeCell ref="R23:R24"/>
    <mergeCell ref="T23:T24"/>
    <mergeCell ref="U23:U24"/>
    <mergeCell ref="W23:W24"/>
    <mergeCell ref="X23:X24"/>
    <mergeCell ref="H23:H24"/>
    <mergeCell ref="I23:I24"/>
    <mergeCell ref="K23:K24"/>
    <mergeCell ref="L23:L24"/>
    <mergeCell ref="N23:N24"/>
    <mergeCell ref="O23:O24"/>
    <mergeCell ref="Z25:Z26"/>
    <mergeCell ref="AA25:AA26"/>
    <mergeCell ref="AC25:AC26"/>
    <mergeCell ref="AD25:AD26"/>
    <mergeCell ref="AF25:AG26"/>
    <mergeCell ref="W25:W26"/>
    <mergeCell ref="AC21:AC22"/>
    <mergeCell ref="AD21:AD22"/>
    <mergeCell ref="AF21:AG22"/>
    <mergeCell ref="A23:A24"/>
    <mergeCell ref="B23:B24"/>
    <mergeCell ref="C23:C24"/>
    <mergeCell ref="E23:E24"/>
    <mergeCell ref="F23:F24"/>
    <mergeCell ref="Q21:Q22"/>
    <mergeCell ref="R21:R22"/>
    <mergeCell ref="T21:T22"/>
    <mergeCell ref="U21:U22"/>
    <mergeCell ref="W21:W22"/>
    <mergeCell ref="X21:X22"/>
    <mergeCell ref="H21:H22"/>
    <mergeCell ref="I21:I22"/>
    <mergeCell ref="K21:K22"/>
    <mergeCell ref="L21:L22"/>
    <mergeCell ref="N21:N22"/>
    <mergeCell ref="O21:O22"/>
    <mergeCell ref="Z23:Z24"/>
    <mergeCell ref="AA23:AA24"/>
    <mergeCell ref="AC23:AC24"/>
    <mergeCell ref="AD23:AD24"/>
    <mergeCell ref="X19:X20"/>
    <mergeCell ref="H19:H20"/>
    <mergeCell ref="I19:I20"/>
    <mergeCell ref="K19:K20"/>
    <mergeCell ref="L19:L20"/>
    <mergeCell ref="N19:N20"/>
    <mergeCell ref="O19:O20"/>
    <mergeCell ref="Z21:Z22"/>
    <mergeCell ref="AA21:AA22"/>
    <mergeCell ref="A21:A22"/>
    <mergeCell ref="B21:B22"/>
    <mergeCell ref="C21:C22"/>
    <mergeCell ref="E21:E22"/>
    <mergeCell ref="F21:F22"/>
    <mergeCell ref="Q19:Q20"/>
    <mergeCell ref="R19:R20"/>
    <mergeCell ref="T19:T20"/>
    <mergeCell ref="U19:U20"/>
    <mergeCell ref="AF17:AG18"/>
    <mergeCell ref="A19:A20"/>
    <mergeCell ref="B19:B20"/>
    <mergeCell ref="C19:C20"/>
    <mergeCell ref="E19:E20"/>
    <mergeCell ref="F19:F20"/>
    <mergeCell ref="Q17:Q18"/>
    <mergeCell ref="R17:R18"/>
    <mergeCell ref="T17:T18"/>
    <mergeCell ref="U17:U18"/>
    <mergeCell ref="W17:W18"/>
    <mergeCell ref="X17:X18"/>
    <mergeCell ref="H17:H18"/>
    <mergeCell ref="I17:I18"/>
    <mergeCell ref="K17:K18"/>
    <mergeCell ref="L17:L18"/>
    <mergeCell ref="N17:N18"/>
    <mergeCell ref="O17:O18"/>
    <mergeCell ref="Z19:Z20"/>
    <mergeCell ref="AA19:AA20"/>
    <mergeCell ref="AC19:AC20"/>
    <mergeCell ref="AD19:AD20"/>
    <mergeCell ref="AF19:AG20"/>
    <mergeCell ref="W19:W20"/>
    <mergeCell ref="AC15:AC16"/>
    <mergeCell ref="AD15:AD16"/>
    <mergeCell ref="AF15:AG16"/>
    <mergeCell ref="A17:A18"/>
    <mergeCell ref="B17:B18"/>
    <mergeCell ref="C17:C18"/>
    <mergeCell ref="E17:E18"/>
    <mergeCell ref="F17:F18"/>
    <mergeCell ref="Q15:Q16"/>
    <mergeCell ref="R15:R16"/>
    <mergeCell ref="T15:T16"/>
    <mergeCell ref="U15:U16"/>
    <mergeCell ref="W15:W16"/>
    <mergeCell ref="X15:X16"/>
    <mergeCell ref="H15:H16"/>
    <mergeCell ref="I15:I16"/>
    <mergeCell ref="K15:K16"/>
    <mergeCell ref="L15:L16"/>
    <mergeCell ref="N15:N16"/>
    <mergeCell ref="O15:O16"/>
    <mergeCell ref="Z17:Z18"/>
    <mergeCell ref="AA17:AA18"/>
    <mergeCell ref="AC17:AC18"/>
    <mergeCell ref="AD17:AD18"/>
    <mergeCell ref="X13:X14"/>
    <mergeCell ref="H13:H14"/>
    <mergeCell ref="I13:I14"/>
    <mergeCell ref="K13:K14"/>
    <mergeCell ref="L13:L14"/>
    <mergeCell ref="N13:N14"/>
    <mergeCell ref="O13:O14"/>
    <mergeCell ref="Z15:Z16"/>
    <mergeCell ref="AA15:AA16"/>
    <mergeCell ref="A15:A16"/>
    <mergeCell ref="B15:B16"/>
    <mergeCell ref="C15:C16"/>
    <mergeCell ref="E15:E16"/>
    <mergeCell ref="F15:F16"/>
    <mergeCell ref="Q13:Q14"/>
    <mergeCell ref="R13:R14"/>
    <mergeCell ref="T13:T14"/>
    <mergeCell ref="U13:U14"/>
    <mergeCell ref="AF11:AG12"/>
    <mergeCell ref="A13:A14"/>
    <mergeCell ref="B13:B14"/>
    <mergeCell ref="C13:C14"/>
    <mergeCell ref="E13:E14"/>
    <mergeCell ref="F13:F14"/>
    <mergeCell ref="Q11:Q12"/>
    <mergeCell ref="R11:R12"/>
    <mergeCell ref="T11:T12"/>
    <mergeCell ref="U11:U12"/>
    <mergeCell ref="W11:W12"/>
    <mergeCell ref="X11:X12"/>
    <mergeCell ref="H11:H12"/>
    <mergeCell ref="I11:I12"/>
    <mergeCell ref="K11:K12"/>
    <mergeCell ref="L11:L12"/>
    <mergeCell ref="N11:N12"/>
    <mergeCell ref="O11:O12"/>
    <mergeCell ref="Z13:Z14"/>
    <mergeCell ref="AA13:AA14"/>
    <mergeCell ref="AC13:AC14"/>
    <mergeCell ref="AD13:AD14"/>
    <mergeCell ref="AF13:AG14"/>
    <mergeCell ref="W13:W14"/>
    <mergeCell ref="AC9:AC10"/>
    <mergeCell ref="AD9:AD10"/>
    <mergeCell ref="AF9:AG10"/>
    <mergeCell ref="A11:A12"/>
    <mergeCell ref="B11:B12"/>
    <mergeCell ref="C11:C12"/>
    <mergeCell ref="E11:E12"/>
    <mergeCell ref="F11:F12"/>
    <mergeCell ref="Q9:Q10"/>
    <mergeCell ref="R9:R10"/>
    <mergeCell ref="T9:T10"/>
    <mergeCell ref="U9:U10"/>
    <mergeCell ref="W9:W10"/>
    <mergeCell ref="X9:X10"/>
    <mergeCell ref="H9:H10"/>
    <mergeCell ref="I9:I10"/>
    <mergeCell ref="K9:K10"/>
    <mergeCell ref="L9:L10"/>
    <mergeCell ref="N9:N10"/>
    <mergeCell ref="O9:O10"/>
    <mergeCell ref="Z11:Z12"/>
    <mergeCell ref="AA11:AA12"/>
    <mergeCell ref="AC11:AC12"/>
    <mergeCell ref="AD11:AD12"/>
    <mergeCell ref="Z7:Z8"/>
    <mergeCell ref="AA7:AA8"/>
    <mergeCell ref="AC7:AC8"/>
    <mergeCell ref="AD7:AD8"/>
    <mergeCell ref="AF7:AG8"/>
    <mergeCell ref="A9:A10"/>
    <mergeCell ref="B9:B10"/>
    <mergeCell ref="C9:C10"/>
    <mergeCell ref="E9:E10"/>
    <mergeCell ref="F9:F10"/>
    <mergeCell ref="Q7:Q8"/>
    <mergeCell ref="R7:R8"/>
    <mergeCell ref="T7:T8"/>
    <mergeCell ref="U7:U8"/>
    <mergeCell ref="W7:W8"/>
    <mergeCell ref="X7:X8"/>
    <mergeCell ref="H7:H8"/>
    <mergeCell ref="I7:I8"/>
    <mergeCell ref="K7:K8"/>
    <mergeCell ref="L7:L8"/>
    <mergeCell ref="N7:N8"/>
    <mergeCell ref="O7:O8"/>
    <mergeCell ref="Z9:Z10"/>
    <mergeCell ref="AA9:AA10"/>
    <mergeCell ref="AC5:AC6"/>
    <mergeCell ref="AD5:AD6"/>
    <mergeCell ref="AE5:AE6"/>
    <mergeCell ref="AF5:AG5"/>
    <mergeCell ref="AF6:AG6"/>
    <mergeCell ref="A7:A8"/>
    <mergeCell ref="B7:B8"/>
    <mergeCell ref="C7:C8"/>
    <mergeCell ref="E7:E8"/>
    <mergeCell ref="F7:F8"/>
    <mergeCell ref="W5:W6"/>
    <mergeCell ref="X5:X6"/>
    <mergeCell ref="Y5:Y6"/>
    <mergeCell ref="Z5:Z6"/>
    <mergeCell ref="AA5:AA6"/>
    <mergeCell ref="AB5:AB6"/>
    <mergeCell ref="Q5:Q6"/>
    <mergeCell ref="R5:R6"/>
    <mergeCell ref="S5:S6"/>
    <mergeCell ref="T5:T6"/>
    <mergeCell ref="U5:U6"/>
    <mergeCell ref="V5:V6"/>
    <mergeCell ref="K5:K6"/>
    <mergeCell ref="L5:L6"/>
    <mergeCell ref="W3:Y3"/>
    <mergeCell ref="M5:M6"/>
    <mergeCell ref="N5:N6"/>
    <mergeCell ref="O5:O6"/>
    <mergeCell ref="P5:P6"/>
    <mergeCell ref="E5:E6"/>
    <mergeCell ref="F5:F6"/>
    <mergeCell ref="G5:G6"/>
    <mergeCell ref="H5:H6"/>
    <mergeCell ref="I5:I6"/>
    <mergeCell ref="J5:J6"/>
    <mergeCell ref="Z3:AB3"/>
    <mergeCell ref="AC3:AE3"/>
    <mergeCell ref="AF3:AG4"/>
    <mergeCell ref="W4:Y4"/>
    <mergeCell ref="Z4:AB4"/>
    <mergeCell ref="AC4:AE4"/>
    <mergeCell ref="A1:AE1"/>
    <mergeCell ref="AF1:AG2"/>
    <mergeCell ref="A2:V2"/>
    <mergeCell ref="W2:AE2"/>
    <mergeCell ref="A3:C6"/>
    <mergeCell ref="D3:D6"/>
    <mergeCell ref="E3:G3"/>
    <mergeCell ref="H3:J3"/>
    <mergeCell ref="K3:M3"/>
    <mergeCell ref="N3:P3"/>
    <mergeCell ref="E4:G4"/>
    <mergeCell ref="H4:J4"/>
    <mergeCell ref="K4:M4"/>
    <mergeCell ref="N4:P4"/>
    <mergeCell ref="Q4:S4"/>
    <mergeCell ref="T4:V4"/>
    <mergeCell ref="Q3:S3"/>
    <mergeCell ref="T3:V3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7"/>
  <sheetViews>
    <sheetView rightToLeft="1" workbookViewId="0">
      <selection activeCell="C41" sqref="C41"/>
    </sheetView>
  </sheetViews>
  <sheetFormatPr defaultRowHeight="15"/>
  <cols>
    <col min="1" max="2" width="2.140625" customWidth="1"/>
    <col min="3" max="3" width="3.5703125" customWidth="1"/>
    <col min="4" max="5" width="2.5703125" customWidth="1"/>
    <col min="6" max="6" width="7.42578125" customWidth="1"/>
    <col min="7" max="7" width="9.5703125" customWidth="1"/>
    <col min="8" max="10" width="2.5703125" customWidth="1"/>
    <col min="11" max="11" width="7.42578125" customWidth="1"/>
    <col min="12" max="12" width="9.5703125" customWidth="1"/>
    <col min="13" max="15" width="2.5703125" customWidth="1"/>
    <col min="16" max="16" width="7.42578125" customWidth="1"/>
    <col min="17" max="17" width="9.5703125" customWidth="1"/>
    <col min="18" max="20" width="2.5703125" customWidth="1"/>
    <col min="21" max="21" width="7.42578125" customWidth="1"/>
    <col min="22" max="22" width="9.5703125" customWidth="1"/>
    <col min="23" max="25" width="2.5703125" customWidth="1"/>
    <col min="26" max="26" width="7.42578125" customWidth="1"/>
    <col min="27" max="27" width="9.5703125" customWidth="1"/>
    <col min="28" max="28" width="2.5703125" customWidth="1"/>
    <col min="29" max="30" width="2.140625" customWidth="1"/>
    <col min="31" max="31" width="3.5703125" customWidth="1"/>
    <col min="32" max="33" width="2.5703125" customWidth="1"/>
    <col min="34" max="34" width="7.42578125" customWidth="1"/>
    <col min="35" max="35" width="9.5703125" customWidth="1"/>
    <col min="36" max="38" width="2.5703125" customWidth="1"/>
    <col min="39" max="39" width="7.42578125" customWidth="1"/>
    <col min="40" max="40" width="9.5703125" customWidth="1"/>
    <col min="41" max="43" width="2.5703125" customWidth="1"/>
    <col min="44" max="44" width="7.42578125" customWidth="1"/>
    <col min="45" max="45" width="9.5703125" customWidth="1"/>
    <col min="46" max="48" width="2.5703125" customWidth="1"/>
    <col min="49" max="49" width="7.42578125" customWidth="1"/>
    <col min="50" max="50" width="9.5703125" customWidth="1"/>
    <col min="51" max="53" width="2.5703125" customWidth="1"/>
    <col min="54" max="54" width="7.42578125" customWidth="1"/>
    <col min="55" max="55" width="9.5703125" customWidth="1"/>
    <col min="56" max="56" width="2.5703125" customWidth="1"/>
  </cols>
  <sheetData>
    <row r="1" spans="1:56" ht="9.9499999999999993" customHeight="1">
      <c r="A1" s="42"/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42"/>
      <c r="AD1" s="149" t="s">
        <v>0</v>
      </c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</row>
    <row r="2" spans="1:56" s="25" customFormat="1" ht="18" customHeight="1" thickBot="1">
      <c r="A2" s="43"/>
      <c r="B2" s="234" t="s">
        <v>110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5"/>
      <c r="V2" s="235"/>
      <c r="W2" s="235"/>
      <c r="X2" s="235"/>
      <c r="Y2" s="235"/>
      <c r="Z2" s="235"/>
      <c r="AA2" s="235"/>
      <c r="AB2" s="44"/>
      <c r="AC2" s="43"/>
      <c r="AD2" s="234" t="s">
        <v>110</v>
      </c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5"/>
      <c r="AU2" s="235"/>
      <c r="AV2" s="235"/>
      <c r="AW2" s="235"/>
      <c r="AX2" s="235"/>
      <c r="AY2" s="235"/>
      <c r="AZ2" s="235"/>
      <c r="BA2" s="235"/>
      <c r="BB2" s="235"/>
      <c r="BC2" s="235"/>
      <c r="BD2" s="44"/>
    </row>
    <row r="3" spans="1:56" ht="15" customHeight="1">
      <c r="A3" s="154" t="s">
        <v>111</v>
      </c>
      <c r="B3" s="155"/>
      <c r="C3" s="245"/>
      <c r="D3" s="231" t="s">
        <v>81</v>
      </c>
      <c r="E3" s="232"/>
      <c r="F3" s="232"/>
      <c r="G3" s="232"/>
      <c r="H3" s="233"/>
      <c r="I3" s="231" t="s">
        <v>82</v>
      </c>
      <c r="J3" s="232"/>
      <c r="K3" s="232"/>
      <c r="L3" s="232"/>
      <c r="M3" s="233"/>
      <c r="N3" s="231" t="s">
        <v>83</v>
      </c>
      <c r="O3" s="232"/>
      <c r="P3" s="232"/>
      <c r="Q3" s="232"/>
      <c r="R3" s="233"/>
      <c r="S3" s="231" t="s">
        <v>84</v>
      </c>
      <c r="T3" s="232"/>
      <c r="U3" s="232"/>
      <c r="V3" s="232"/>
      <c r="W3" s="233"/>
      <c r="X3" s="231" t="s">
        <v>85</v>
      </c>
      <c r="Y3" s="232"/>
      <c r="Z3" s="232"/>
      <c r="AA3" s="232"/>
      <c r="AB3" s="233"/>
      <c r="AC3" s="154" t="s">
        <v>111</v>
      </c>
      <c r="AD3" s="155"/>
      <c r="AE3" s="245"/>
      <c r="AF3" s="231" t="s">
        <v>86</v>
      </c>
      <c r="AG3" s="232"/>
      <c r="AH3" s="232"/>
      <c r="AI3" s="232"/>
      <c r="AJ3" s="233"/>
      <c r="AK3" s="231" t="s">
        <v>87</v>
      </c>
      <c r="AL3" s="232"/>
      <c r="AM3" s="232"/>
      <c r="AN3" s="232"/>
      <c r="AO3" s="233"/>
      <c r="AP3" s="231" t="s">
        <v>88</v>
      </c>
      <c r="AQ3" s="232"/>
      <c r="AR3" s="232"/>
      <c r="AS3" s="232"/>
      <c r="AT3" s="233"/>
      <c r="AU3" s="231" t="s">
        <v>89</v>
      </c>
      <c r="AV3" s="232"/>
      <c r="AW3" s="232"/>
      <c r="AX3" s="232"/>
      <c r="AY3" s="232"/>
      <c r="AZ3" s="236" t="s">
        <v>112</v>
      </c>
      <c r="BA3" s="237"/>
      <c r="BB3" s="237"/>
      <c r="BC3" s="237"/>
      <c r="BD3" s="238"/>
    </row>
    <row r="4" spans="1:56" ht="24.95" customHeight="1">
      <c r="A4" s="157"/>
      <c r="B4" s="158"/>
      <c r="C4" s="246"/>
      <c r="D4" s="227"/>
      <c r="E4" s="228"/>
      <c r="F4" s="228"/>
      <c r="G4" s="228"/>
      <c r="H4" s="248"/>
      <c r="I4" s="227"/>
      <c r="J4" s="228"/>
      <c r="K4" s="228"/>
      <c r="L4" s="228"/>
      <c r="M4" s="248"/>
      <c r="N4" s="227"/>
      <c r="O4" s="228"/>
      <c r="P4" s="228"/>
      <c r="Q4" s="228"/>
      <c r="R4" s="248"/>
      <c r="S4" s="227"/>
      <c r="T4" s="228"/>
      <c r="U4" s="228"/>
      <c r="V4" s="228"/>
      <c r="W4" s="248"/>
      <c r="X4" s="227"/>
      <c r="Y4" s="228"/>
      <c r="Z4" s="228"/>
      <c r="AA4" s="228"/>
      <c r="AB4" s="248"/>
      <c r="AC4" s="157"/>
      <c r="AD4" s="158"/>
      <c r="AE4" s="246"/>
      <c r="AF4" s="227"/>
      <c r="AG4" s="228"/>
      <c r="AH4" s="228"/>
      <c r="AI4" s="228"/>
      <c r="AJ4" s="248"/>
      <c r="AK4" s="227"/>
      <c r="AL4" s="228"/>
      <c r="AM4" s="228"/>
      <c r="AN4" s="228"/>
      <c r="AO4" s="248"/>
      <c r="AP4" s="227"/>
      <c r="AQ4" s="228"/>
      <c r="AR4" s="228"/>
      <c r="AS4" s="228"/>
      <c r="AT4" s="248"/>
      <c r="AU4" s="227"/>
      <c r="AV4" s="228"/>
      <c r="AW4" s="228"/>
      <c r="AX4" s="228"/>
      <c r="AY4" s="228"/>
      <c r="AZ4" s="239"/>
      <c r="BA4" s="240"/>
      <c r="BB4" s="240"/>
      <c r="BC4" s="240"/>
      <c r="BD4" s="241"/>
    </row>
    <row r="5" spans="1:56" ht="15" customHeight="1" thickBot="1">
      <c r="A5" s="160"/>
      <c r="B5" s="161"/>
      <c r="C5" s="247"/>
      <c r="D5" s="229" t="s">
        <v>113</v>
      </c>
      <c r="E5" s="230"/>
      <c r="F5" s="45" t="s">
        <v>114</v>
      </c>
      <c r="G5" s="45" t="s">
        <v>115</v>
      </c>
      <c r="H5" s="46" t="s">
        <v>116</v>
      </c>
      <c r="I5" s="229" t="s">
        <v>113</v>
      </c>
      <c r="J5" s="230"/>
      <c r="K5" s="45" t="s">
        <v>114</v>
      </c>
      <c r="L5" s="45" t="s">
        <v>115</v>
      </c>
      <c r="M5" s="46" t="s">
        <v>116</v>
      </c>
      <c r="N5" s="229" t="s">
        <v>113</v>
      </c>
      <c r="O5" s="230"/>
      <c r="P5" s="45" t="s">
        <v>114</v>
      </c>
      <c r="Q5" s="45" t="s">
        <v>115</v>
      </c>
      <c r="R5" s="46" t="s">
        <v>116</v>
      </c>
      <c r="S5" s="229" t="s">
        <v>113</v>
      </c>
      <c r="T5" s="230"/>
      <c r="U5" s="45" t="s">
        <v>114</v>
      </c>
      <c r="V5" s="45" t="s">
        <v>115</v>
      </c>
      <c r="W5" s="46" t="s">
        <v>116</v>
      </c>
      <c r="X5" s="229" t="s">
        <v>113</v>
      </c>
      <c r="Y5" s="230"/>
      <c r="Z5" s="45" t="s">
        <v>114</v>
      </c>
      <c r="AA5" s="45" t="s">
        <v>115</v>
      </c>
      <c r="AB5" s="46" t="s">
        <v>116</v>
      </c>
      <c r="AC5" s="160"/>
      <c r="AD5" s="161"/>
      <c r="AE5" s="247"/>
      <c r="AF5" s="229" t="s">
        <v>113</v>
      </c>
      <c r="AG5" s="230"/>
      <c r="AH5" s="45" t="s">
        <v>114</v>
      </c>
      <c r="AI5" s="45" t="s">
        <v>115</v>
      </c>
      <c r="AJ5" s="46" t="s">
        <v>116</v>
      </c>
      <c r="AK5" s="229" t="s">
        <v>113</v>
      </c>
      <c r="AL5" s="230"/>
      <c r="AM5" s="45" t="s">
        <v>114</v>
      </c>
      <c r="AN5" s="45" t="s">
        <v>115</v>
      </c>
      <c r="AO5" s="46" t="s">
        <v>116</v>
      </c>
      <c r="AP5" s="229" t="s">
        <v>113</v>
      </c>
      <c r="AQ5" s="230"/>
      <c r="AR5" s="45" t="s">
        <v>114</v>
      </c>
      <c r="AS5" s="45" t="s">
        <v>115</v>
      </c>
      <c r="AT5" s="46" t="s">
        <v>116</v>
      </c>
      <c r="AU5" s="229" t="s">
        <v>113</v>
      </c>
      <c r="AV5" s="230"/>
      <c r="AW5" s="45" t="s">
        <v>114</v>
      </c>
      <c r="AX5" s="45" t="s">
        <v>115</v>
      </c>
      <c r="AY5" s="47" t="s">
        <v>116</v>
      </c>
      <c r="AZ5" s="242"/>
      <c r="BA5" s="243"/>
      <c r="BB5" s="243"/>
      <c r="BC5" s="243"/>
      <c r="BD5" s="244"/>
    </row>
    <row r="6" spans="1:56" ht="18" customHeight="1" thickBot="1">
      <c r="A6" s="249" t="s">
        <v>117</v>
      </c>
      <c r="B6" s="48">
        <v>1</v>
      </c>
      <c r="C6" s="49" t="s">
        <v>118</v>
      </c>
      <c r="D6" s="250" t="s">
        <v>119</v>
      </c>
      <c r="E6" s="251" t="s">
        <v>120</v>
      </c>
      <c r="F6" s="50"/>
      <c r="G6" s="50"/>
      <c r="H6" s="50"/>
      <c r="I6" s="250" t="s">
        <v>119</v>
      </c>
      <c r="J6" s="252" t="s">
        <v>120</v>
      </c>
      <c r="K6" s="50"/>
      <c r="L6" s="50"/>
      <c r="M6" s="50"/>
      <c r="N6" s="250" t="s">
        <v>119</v>
      </c>
      <c r="O6" s="252" t="s">
        <v>120</v>
      </c>
      <c r="P6" s="50"/>
      <c r="Q6" s="50"/>
      <c r="R6" s="50"/>
      <c r="S6" s="250" t="s">
        <v>119</v>
      </c>
      <c r="T6" s="252" t="s">
        <v>120</v>
      </c>
      <c r="U6" s="50"/>
      <c r="V6" s="50"/>
      <c r="W6" s="50"/>
      <c r="X6" s="250" t="s">
        <v>119</v>
      </c>
      <c r="Y6" s="252" t="s">
        <v>120</v>
      </c>
      <c r="Z6" s="50"/>
      <c r="AA6" s="50"/>
      <c r="AB6" s="50"/>
      <c r="AC6" s="249" t="s">
        <v>117</v>
      </c>
      <c r="AD6" s="48">
        <v>1</v>
      </c>
      <c r="AE6" s="49" t="s">
        <v>118</v>
      </c>
      <c r="AF6" s="250" t="s">
        <v>119</v>
      </c>
      <c r="AG6" s="252" t="s">
        <v>120</v>
      </c>
      <c r="AH6" s="50"/>
      <c r="AI6" s="50"/>
      <c r="AJ6" s="50"/>
      <c r="AK6" s="250" t="s">
        <v>119</v>
      </c>
      <c r="AL6" s="252" t="s">
        <v>120</v>
      </c>
      <c r="AM6" s="50"/>
      <c r="AN6" s="50"/>
      <c r="AO6" s="50"/>
      <c r="AP6" s="250" t="s">
        <v>119</v>
      </c>
      <c r="AQ6" s="252" t="s">
        <v>120</v>
      </c>
      <c r="AR6" s="50"/>
      <c r="AS6" s="50"/>
      <c r="AT6" s="50"/>
      <c r="AU6" s="250" t="s">
        <v>119</v>
      </c>
      <c r="AV6" s="252" t="s">
        <v>120</v>
      </c>
      <c r="AW6" s="50"/>
      <c r="AX6" s="50"/>
      <c r="AY6" s="51"/>
      <c r="AZ6" s="256" t="s">
        <v>121</v>
      </c>
      <c r="BA6" s="257"/>
      <c r="BB6" s="258"/>
      <c r="BC6" s="50"/>
      <c r="BD6" s="52"/>
    </row>
    <row r="7" spans="1:56" ht="18" customHeight="1" thickBot="1">
      <c r="A7" s="249"/>
      <c r="B7" s="53">
        <v>2</v>
      </c>
      <c r="C7" s="54" t="s">
        <v>122</v>
      </c>
      <c r="D7" s="250"/>
      <c r="E7" s="252"/>
      <c r="F7" s="55"/>
      <c r="G7" s="55"/>
      <c r="H7" s="55"/>
      <c r="I7" s="250"/>
      <c r="J7" s="252"/>
      <c r="K7" s="55"/>
      <c r="L7" s="55"/>
      <c r="M7" s="55"/>
      <c r="N7" s="250"/>
      <c r="O7" s="252"/>
      <c r="P7" s="55"/>
      <c r="Q7" s="55"/>
      <c r="R7" s="55"/>
      <c r="S7" s="250"/>
      <c r="T7" s="252"/>
      <c r="U7" s="55"/>
      <c r="V7" s="55"/>
      <c r="W7" s="55"/>
      <c r="X7" s="250"/>
      <c r="Y7" s="252"/>
      <c r="Z7" s="55"/>
      <c r="AA7" s="55"/>
      <c r="AB7" s="55"/>
      <c r="AC7" s="249"/>
      <c r="AD7" s="53">
        <v>2</v>
      </c>
      <c r="AE7" s="54" t="s">
        <v>122</v>
      </c>
      <c r="AF7" s="250"/>
      <c r="AG7" s="252"/>
      <c r="AH7" s="55"/>
      <c r="AI7" s="55"/>
      <c r="AJ7" s="55"/>
      <c r="AK7" s="250"/>
      <c r="AL7" s="252"/>
      <c r="AM7" s="55"/>
      <c r="AN7" s="55"/>
      <c r="AO7" s="55"/>
      <c r="AP7" s="250"/>
      <c r="AQ7" s="252"/>
      <c r="AR7" s="55"/>
      <c r="AS7" s="55"/>
      <c r="AT7" s="55"/>
      <c r="AU7" s="250"/>
      <c r="AV7" s="252"/>
      <c r="AW7" s="55"/>
      <c r="AX7" s="55"/>
      <c r="AY7" s="56"/>
      <c r="AZ7" s="259" t="s">
        <v>123</v>
      </c>
      <c r="BA7" s="260"/>
      <c r="BB7" s="261"/>
      <c r="BC7" s="55"/>
      <c r="BD7" s="57"/>
    </row>
    <row r="8" spans="1:56" ht="18" customHeight="1" thickBot="1">
      <c r="A8" s="249"/>
      <c r="B8" s="53">
        <v>3</v>
      </c>
      <c r="C8" s="54" t="s">
        <v>124</v>
      </c>
      <c r="D8" s="250"/>
      <c r="E8" s="252"/>
      <c r="F8" s="55"/>
      <c r="G8" s="55"/>
      <c r="H8" s="55"/>
      <c r="I8" s="250"/>
      <c r="J8" s="252"/>
      <c r="K8" s="55"/>
      <c r="L8" s="55"/>
      <c r="M8" s="55"/>
      <c r="N8" s="250"/>
      <c r="O8" s="252"/>
      <c r="P8" s="55"/>
      <c r="Q8" s="55"/>
      <c r="R8" s="55"/>
      <c r="S8" s="250"/>
      <c r="T8" s="252"/>
      <c r="U8" s="55"/>
      <c r="V8" s="55"/>
      <c r="W8" s="55"/>
      <c r="X8" s="250"/>
      <c r="Y8" s="252"/>
      <c r="Z8" s="55"/>
      <c r="AA8" s="55"/>
      <c r="AB8" s="55"/>
      <c r="AC8" s="249"/>
      <c r="AD8" s="53">
        <v>3</v>
      </c>
      <c r="AE8" s="54" t="s">
        <v>124</v>
      </c>
      <c r="AF8" s="250"/>
      <c r="AG8" s="252"/>
      <c r="AH8" s="55"/>
      <c r="AI8" s="55"/>
      <c r="AJ8" s="55"/>
      <c r="AK8" s="250"/>
      <c r="AL8" s="252"/>
      <c r="AM8" s="55"/>
      <c r="AN8" s="55"/>
      <c r="AO8" s="55"/>
      <c r="AP8" s="250"/>
      <c r="AQ8" s="252"/>
      <c r="AR8" s="55"/>
      <c r="AS8" s="55"/>
      <c r="AT8" s="55"/>
      <c r="AU8" s="250"/>
      <c r="AV8" s="252"/>
      <c r="AW8" s="55"/>
      <c r="AX8" s="55"/>
      <c r="AY8" s="56"/>
      <c r="AZ8" s="259" t="s">
        <v>125</v>
      </c>
      <c r="BA8" s="260"/>
      <c r="BB8" s="261"/>
      <c r="BC8" s="55"/>
      <c r="BD8" s="57"/>
    </row>
    <row r="9" spans="1:56" ht="18" customHeight="1" thickBot="1">
      <c r="A9" s="249"/>
      <c r="B9" s="53">
        <v>4</v>
      </c>
      <c r="C9" s="54" t="s">
        <v>126</v>
      </c>
      <c r="D9" s="250"/>
      <c r="E9" s="253"/>
      <c r="F9" s="55"/>
      <c r="G9" s="55"/>
      <c r="H9" s="55"/>
      <c r="I9" s="250"/>
      <c r="J9" s="252"/>
      <c r="K9" s="55"/>
      <c r="L9" s="55"/>
      <c r="M9" s="55"/>
      <c r="N9" s="250"/>
      <c r="O9" s="252"/>
      <c r="P9" s="55"/>
      <c r="Q9" s="55"/>
      <c r="R9" s="55"/>
      <c r="S9" s="250"/>
      <c r="T9" s="252"/>
      <c r="U9" s="55"/>
      <c r="V9" s="55"/>
      <c r="W9" s="55"/>
      <c r="X9" s="250"/>
      <c r="Y9" s="252"/>
      <c r="Z9" s="55"/>
      <c r="AA9" s="55"/>
      <c r="AB9" s="55"/>
      <c r="AC9" s="249"/>
      <c r="AD9" s="53">
        <v>4</v>
      </c>
      <c r="AE9" s="54" t="s">
        <v>126</v>
      </c>
      <c r="AF9" s="250"/>
      <c r="AG9" s="252"/>
      <c r="AH9" s="55"/>
      <c r="AI9" s="55"/>
      <c r="AJ9" s="55"/>
      <c r="AK9" s="250"/>
      <c r="AL9" s="252"/>
      <c r="AM9" s="55"/>
      <c r="AN9" s="55"/>
      <c r="AO9" s="55"/>
      <c r="AP9" s="250"/>
      <c r="AQ9" s="252"/>
      <c r="AR9" s="55"/>
      <c r="AS9" s="55"/>
      <c r="AT9" s="55"/>
      <c r="AU9" s="250"/>
      <c r="AV9" s="252"/>
      <c r="AW9" s="55"/>
      <c r="AX9" s="55"/>
      <c r="AY9" s="56"/>
      <c r="AZ9" s="259" t="s">
        <v>127</v>
      </c>
      <c r="BA9" s="260"/>
      <c r="BB9" s="261"/>
      <c r="BC9" s="55"/>
      <c r="BD9" s="57"/>
    </row>
    <row r="10" spans="1:56" ht="18" customHeight="1" thickBot="1">
      <c r="A10" s="249" t="s">
        <v>128</v>
      </c>
      <c r="B10" s="53">
        <v>5</v>
      </c>
      <c r="C10" s="54" t="s">
        <v>118</v>
      </c>
      <c r="D10" s="254"/>
      <c r="E10" s="254"/>
      <c r="F10" s="55"/>
      <c r="G10" s="55"/>
      <c r="H10" s="55"/>
      <c r="I10" s="254"/>
      <c r="J10" s="254"/>
      <c r="K10" s="55"/>
      <c r="L10" s="55"/>
      <c r="M10" s="55"/>
      <c r="N10" s="254"/>
      <c r="O10" s="254"/>
      <c r="P10" s="55"/>
      <c r="Q10" s="55"/>
      <c r="R10" s="55"/>
      <c r="S10" s="254"/>
      <c r="T10" s="254"/>
      <c r="U10" s="55"/>
      <c r="V10" s="55"/>
      <c r="W10" s="55"/>
      <c r="X10" s="254"/>
      <c r="Y10" s="254"/>
      <c r="Z10" s="55"/>
      <c r="AA10" s="55"/>
      <c r="AB10" s="55"/>
      <c r="AC10" s="249" t="s">
        <v>128</v>
      </c>
      <c r="AD10" s="53">
        <v>5</v>
      </c>
      <c r="AE10" s="54" t="s">
        <v>118</v>
      </c>
      <c r="AF10" s="254"/>
      <c r="AG10" s="254"/>
      <c r="AH10" s="55"/>
      <c r="AI10" s="55"/>
      <c r="AJ10" s="55"/>
      <c r="AK10" s="254"/>
      <c r="AL10" s="254"/>
      <c r="AM10" s="55"/>
      <c r="AN10" s="55"/>
      <c r="AO10" s="55"/>
      <c r="AP10" s="254"/>
      <c r="AQ10" s="254"/>
      <c r="AR10" s="55"/>
      <c r="AS10" s="55"/>
      <c r="AT10" s="55"/>
      <c r="AU10" s="254"/>
      <c r="AV10" s="254"/>
      <c r="AW10" s="55"/>
      <c r="AX10" s="55"/>
      <c r="AY10" s="56"/>
      <c r="AZ10" s="259"/>
      <c r="BA10" s="260"/>
      <c r="BB10" s="261"/>
      <c r="BC10" s="58"/>
      <c r="BD10" s="57"/>
    </row>
    <row r="11" spans="1:56" ht="18" customHeight="1" thickBot="1">
      <c r="A11" s="249"/>
      <c r="B11" s="53">
        <v>6</v>
      </c>
      <c r="C11" s="54" t="s">
        <v>122</v>
      </c>
      <c r="D11" s="250"/>
      <c r="E11" s="250"/>
      <c r="F11" s="55"/>
      <c r="G11" s="55"/>
      <c r="H11" s="55"/>
      <c r="I11" s="250"/>
      <c r="J11" s="255"/>
      <c r="K11" s="55"/>
      <c r="L11" s="55"/>
      <c r="M11" s="55"/>
      <c r="N11" s="250"/>
      <c r="O11" s="250"/>
      <c r="P11" s="55"/>
      <c r="Q11" s="55"/>
      <c r="R11" s="55"/>
      <c r="S11" s="250"/>
      <c r="T11" s="250"/>
      <c r="U11" s="55"/>
      <c r="V11" s="55"/>
      <c r="W11" s="55"/>
      <c r="X11" s="250"/>
      <c r="Y11" s="250"/>
      <c r="Z11" s="55"/>
      <c r="AA11" s="55"/>
      <c r="AB11" s="55"/>
      <c r="AC11" s="249"/>
      <c r="AD11" s="53">
        <v>6</v>
      </c>
      <c r="AE11" s="54" t="s">
        <v>122</v>
      </c>
      <c r="AF11" s="250"/>
      <c r="AG11" s="250"/>
      <c r="AH11" s="55"/>
      <c r="AI11" s="55"/>
      <c r="AJ11" s="55"/>
      <c r="AK11" s="250"/>
      <c r="AL11" s="255"/>
      <c r="AM11" s="55"/>
      <c r="AN11" s="55"/>
      <c r="AO11" s="55"/>
      <c r="AP11" s="250"/>
      <c r="AQ11" s="250"/>
      <c r="AR11" s="55"/>
      <c r="AS11" s="55"/>
      <c r="AT11" s="55"/>
      <c r="AU11" s="250"/>
      <c r="AV11" s="250"/>
      <c r="AW11" s="55"/>
      <c r="AX11" s="55"/>
      <c r="AY11" s="56"/>
      <c r="AZ11" s="259"/>
      <c r="BA11" s="260"/>
      <c r="BB11" s="261"/>
      <c r="BC11" s="58"/>
      <c r="BD11" s="57"/>
    </row>
    <row r="12" spans="1:56" ht="18" customHeight="1" thickBot="1">
      <c r="A12" s="249"/>
      <c r="B12" s="53">
        <v>7</v>
      </c>
      <c r="C12" s="54" t="s">
        <v>124</v>
      </c>
      <c r="D12" s="250"/>
      <c r="E12" s="250"/>
      <c r="F12" s="55"/>
      <c r="G12" s="55"/>
      <c r="H12" s="55"/>
      <c r="I12" s="250"/>
      <c r="J12" s="255"/>
      <c r="K12" s="55"/>
      <c r="L12" s="55"/>
      <c r="M12" s="55"/>
      <c r="N12" s="250"/>
      <c r="O12" s="250"/>
      <c r="P12" s="55"/>
      <c r="Q12" s="55"/>
      <c r="R12" s="55"/>
      <c r="S12" s="250"/>
      <c r="T12" s="250"/>
      <c r="U12" s="55"/>
      <c r="V12" s="55"/>
      <c r="W12" s="55"/>
      <c r="X12" s="250"/>
      <c r="Y12" s="250"/>
      <c r="Z12" s="55"/>
      <c r="AA12" s="55"/>
      <c r="AB12" s="55"/>
      <c r="AC12" s="249"/>
      <c r="AD12" s="53">
        <v>7</v>
      </c>
      <c r="AE12" s="54" t="s">
        <v>124</v>
      </c>
      <c r="AF12" s="250"/>
      <c r="AG12" s="250"/>
      <c r="AH12" s="55"/>
      <c r="AI12" s="55"/>
      <c r="AJ12" s="55"/>
      <c r="AK12" s="250"/>
      <c r="AL12" s="255"/>
      <c r="AM12" s="55"/>
      <c r="AN12" s="55"/>
      <c r="AO12" s="55"/>
      <c r="AP12" s="250"/>
      <c r="AQ12" s="250"/>
      <c r="AR12" s="55"/>
      <c r="AS12" s="55"/>
      <c r="AT12" s="55"/>
      <c r="AU12" s="250"/>
      <c r="AV12" s="250"/>
      <c r="AW12" s="55"/>
      <c r="AX12" s="55"/>
      <c r="AY12" s="56"/>
      <c r="AZ12" s="262"/>
      <c r="BA12" s="263"/>
      <c r="BB12" s="264"/>
      <c r="BC12" s="58"/>
      <c r="BD12" s="57"/>
    </row>
    <row r="13" spans="1:56" ht="18" customHeight="1" thickBot="1">
      <c r="A13" s="249"/>
      <c r="B13" s="53">
        <v>8</v>
      </c>
      <c r="C13" s="54" t="s">
        <v>126</v>
      </c>
      <c r="D13" s="250"/>
      <c r="E13" s="250"/>
      <c r="F13" s="55"/>
      <c r="G13" s="55"/>
      <c r="H13" s="55"/>
      <c r="I13" s="250"/>
      <c r="J13" s="255"/>
      <c r="K13" s="55"/>
      <c r="L13" s="55"/>
      <c r="M13" s="55"/>
      <c r="N13" s="250"/>
      <c r="O13" s="250"/>
      <c r="P13" s="55"/>
      <c r="Q13" s="55"/>
      <c r="R13" s="55"/>
      <c r="S13" s="250"/>
      <c r="T13" s="250"/>
      <c r="U13" s="55"/>
      <c r="V13" s="55"/>
      <c r="W13" s="55"/>
      <c r="X13" s="250"/>
      <c r="Y13" s="250"/>
      <c r="Z13" s="55"/>
      <c r="AA13" s="55"/>
      <c r="AB13" s="55"/>
      <c r="AC13" s="249"/>
      <c r="AD13" s="53">
        <v>8</v>
      </c>
      <c r="AE13" s="54" t="s">
        <v>126</v>
      </c>
      <c r="AF13" s="250"/>
      <c r="AG13" s="250"/>
      <c r="AH13" s="55"/>
      <c r="AI13" s="55"/>
      <c r="AJ13" s="55"/>
      <c r="AK13" s="250"/>
      <c r="AL13" s="255"/>
      <c r="AM13" s="55"/>
      <c r="AN13" s="55"/>
      <c r="AO13" s="55"/>
      <c r="AP13" s="250"/>
      <c r="AQ13" s="250"/>
      <c r="AR13" s="55"/>
      <c r="AS13" s="55"/>
      <c r="AT13" s="55"/>
      <c r="AU13" s="250"/>
      <c r="AV13" s="250"/>
      <c r="AW13" s="55"/>
      <c r="AX13" s="55"/>
      <c r="AY13" s="56"/>
      <c r="AZ13" s="262"/>
      <c r="BA13" s="263"/>
      <c r="BB13" s="264"/>
      <c r="BC13" s="58"/>
      <c r="BD13" s="57"/>
    </row>
    <row r="14" spans="1:56" ht="18" customHeight="1" thickBot="1">
      <c r="A14" s="249" t="s">
        <v>129</v>
      </c>
      <c r="B14" s="53">
        <v>9</v>
      </c>
      <c r="C14" s="54" t="s">
        <v>118</v>
      </c>
      <c r="D14" s="254"/>
      <c r="E14" s="254"/>
      <c r="F14" s="55"/>
      <c r="G14" s="55"/>
      <c r="H14" s="55"/>
      <c r="I14" s="254"/>
      <c r="J14" s="254"/>
      <c r="K14" s="55"/>
      <c r="L14" s="55"/>
      <c r="M14" s="55"/>
      <c r="N14" s="254"/>
      <c r="O14" s="254"/>
      <c r="P14" s="55"/>
      <c r="Q14" s="55"/>
      <c r="R14" s="55"/>
      <c r="S14" s="254"/>
      <c r="T14" s="254"/>
      <c r="U14" s="55"/>
      <c r="V14" s="55"/>
      <c r="W14" s="55"/>
      <c r="X14" s="254"/>
      <c r="Y14" s="254"/>
      <c r="Z14" s="55"/>
      <c r="AA14" s="55"/>
      <c r="AB14" s="55"/>
      <c r="AC14" s="249" t="s">
        <v>129</v>
      </c>
      <c r="AD14" s="53">
        <v>9</v>
      </c>
      <c r="AE14" s="54" t="s">
        <v>118</v>
      </c>
      <c r="AF14" s="254"/>
      <c r="AG14" s="254"/>
      <c r="AH14" s="55"/>
      <c r="AI14" s="55"/>
      <c r="AJ14" s="55"/>
      <c r="AK14" s="254"/>
      <c r="AL14" s="254"/>
      <c r="AM14" s="55"/>
      <c r="AN14" s="55"/>
      <c r="AO14" s="55"/>
      <c r="AP14" s="254"/>
      <c r="AQ14" s="254"/>
      <c r="AR14" s="55"/>
      <c r="AS14" s="55"/>
      <c r="AT14" s="55"/>
      <c r="AU14" s="254"/>
      <c r="AV14" s="254"/>
      <c r="AW14" s="55"/>
      <c r="AX14" s="55"/>
      <c r="AY14" s="56"/>
      <c r="AZ14" s="262"/>
      <c r="BA14" s="263"/>
      <c r="BB14" s="264"/>
      <c r="BC14" s="58"/>
      <c r="BD14" s="57"/>
    </row>
    <row r="15" spans="1:56" ht="18" customHeight="1" thickBot="1">
      <c r="A15" s="249"/>
      <c r="B15" s="53">
        <v>10</v>
      </c>
      <c r="C15" s="54" t="s">
        <v>122</v>
      </c>
      <c r="D15" s="250"/>
      <c r="E15" s="250"/>
      <c r="F15" s="55"/>
      <c r="G15" s="55"/>
      <c r="H15" s="55"/>
      <c r="I15" s="250"/>
      <c r="J15" s="255"/>
      <c r="K15" s="55"/>
      <c r="L15" s="55"/>
      <c r="M15" s="55"/>
      <c r="N15" s="250"/>
      <c r="O15" s="250"/>
      <c r="P15" s="55"/>
      <c r="Q15" s="55"/>
      <c r="R15" s="55"/>
      <c r="S15" s="250"/>
      <c r="T15" s="250"/>
      <c r="U15" s="55"/>
      <c r="V15" s="55"/>
      <c r="W15" s="55"/>
      <c r="X15" s="250"/>
      <c r="Y15" s="250"/>
      <c r="Z15" s="55"/>
      <c r="AA15" s="55"/>
      <c r="AB15" s="55"/>
      <c r="AC15" s="249"/>
      <c r="AD15" s="53">
        <v>10</v>
      </c>
      <c r="AE15" s="54" t="s">
        <v>122</v>
      </c>
      <c r="AF15" s="250"/>
      <c r="AG15" s="250"/>
      <c r="AH15" s="55"/>
      <c r="AI15" s="55"/>
      <c r="AJ15" s="55"/>
      <c r="AK15" s="250"/>
      <c r="AL15" s="255"/>
      <c r="AM15" s="55"/>
      <c r="AN15" s="55"/>
      <c r="AO15" s="55"/>
      <c r="AP15" s="250"/>
      <c r="AQ15" s="250"/>
      <c r="AR15" s="55"/>
      <c r="AS15" s="55"/>
      <c r="AT15" s="55"/>
      <c r="AU15" s="250"/>
      <c r="AV15" s="250"/>
      <c r="AW15" s="55"/>
      <c r="AX15" s="55"/>
      <c r="AY15" s="56"/>
      <c r="AZ15" s="262"/>
      <c r="BA15" s="263"/>
      <c r="BB15" s="264"/>
      <c r="BC15" s="58"/>
      <c r="BD15" s="57"/>
    </row>
    <row r="16" spans="1:56" ht="18" customHeight="1" thickBot="1">
      <c r="A16" s="249"/>
      <c r="B16" s="53">
        <v>11</v>
      </c>
      <c r="C16" s="54" t="s">
        <v>124</v>
      </c>
      <c r="D16" s="250"/>
      <c r="E16" s="250"/>
      <c r="F16" s="55"/>
      <c r="G16" s="55"/>
      <c r="H16" s="55"/>
      <c r="I16" s="250"/>
      <c r="J16" s="255"/>
      <c r="K16" s="55"/>
      <c r="L16" s="55"/>
      <c r="M16" s="55"/>
      <c r="N16" s="250"/>
      <c r="O16" s="250"/>
      <c r="P16" s="55"/>
      <c r="Q16" s="55"/>
      <c r="R16" s="55"/>
      <c r="S16" s="250"/>
      <c r="T16" s="250"/>
      <c r="U16" s="55"/>
      <c r="V16" s="55"/>
      <c r="W16" s="55"/>
      <c r="X16" s="250"/>
      <c r="Y16" s="250"/>
      <c r="Z16" s="55"/>
      <c r="AA16" s="55"/>
      <c r="AB16" s="55"/>
      <c r="AC16" s="249"/>
      <c r="AD16" s="53">
        <v>11</v>
      </c>
      <c r="AE16" s="54" t="s">
        <v>124</v>
      </c>
      <c r="AF16" s="250"/>
      <c r="AG16" s="250"/>
      <c r="AH16" s="55"/>
      <c r="AI16" s="55"/>
      <c r="AJ16" s="55"/>
      <c r="AK16" s="250"/>
      <c r="AL16" s="255"/>
      <c r="AM16" s="55"/>
      <c r="AN16" s="55"/>
      <c r="AO16" s="55"/>
      <c r="AP16" s="250"/>
      <c r="AQ16" s="250"/>
      <c r="AR16" s="55"/>
      <c r="AS16" s="55"/>
      <c r="AT16" s="55"/>
      <c r="AU16" s="250"/>
      <c r="AV16" s="250"/>
      <c r="AW16" s="55"/>
      <c r="AX16" s="55"/>
      <c r="AY16" s="56"/>
      <c r="AZ16" s="262"/>
      <c r="BA16" s="263"/>
      <c r="BB16" s="264"/>
      <c r="BC16" s="58"/>
      <c r="BD16" s="57"/>
    </row>
    <row r="17" spans="1:56" ht="18" customHeight="1" thickBot="1">
      <c r="A17" s="249"/>
      <c r="B17" s="53">
        <v>12</v>
      </c>
      <c r="C17" s="54" t="s">
        <v>126</v>
      </c>
      <c r="D17" s="250"/>
      <c r="E17" s="250"/>
      <c r="F17" s="55"/>
      <c r="G17" s="55"/>
      <c r="H17" s="55"/>
      <c r="I17" s="250"/>
      <c r="J17" s="255"/>
      <c r="K17" s="55"/>
      <c r="L17" s="55"/>
      <c r="M17" s="55"/>
      <c r="N17" s="250"/>
      <c r="O17" s="250"/>
      <c r="P17" s="55"/>
      <c r="Q17" s="55"/>
      <c r="R17" s="55"/>
      <c r="S17" s="250"/>
      <c r="T17" s="250"/>
      <c r="U17" s="55"/>
      <c r="V17" s="55"/>
      <c r="W17" s="55"/>
      <c r="X17" s="250"/>
      <c r="Y17" s="250"/>
      <c r="Z17" s="55"/>
      <c r="AA17" s="55"/>
      <c r="AB17" s="55"/>
      <c r="AC17" s="249"/>
      <c r="AD17" s="53">
        <v>12</v>
      </c>
      <c r="AE17" s="54" t="s">
        <v>126</v>
      </c>
      <c r="AF17" s="250"/>
      <c r="AG17" s="250"/>
      <c r="AH17" s="55"/>
      <c r="AI17" s="55"/>
      <c r="AJ17" s="55"/>
      <c r="AK17" s="250"/>
      <c r="AL17" s="255"/>
      <c r="AM17" s="55"/>
      <c r="AN17" s="55"/>
      <c r="AO17" s="55"/>
      <c r="AP17" s="250"/>
      <c r="AQ17" s="250"/>
      <c r="AR17" s="55"/>
      <c r="AS17" s="55"/>
      <c r="AT17" s="55"/>
      <c r="AU17" s="250"/>
      <c r="AV17" s="250"/>
      <c r="AW17" s="55"/>
      <c r="AX17" s="55"/>
      <c r="AY17" s="56"/>
      <c r="AZ17" s="262"/>
      <c r="BA17" s="263"/>
      <c r="BB17" s="264"/>
      <c r="BC17" s="58"/>
      <c r="BD17" s="57"/>
    </row>
    <row r="18" spans="1:56" ht="18" customHeight="1" thickBot="1">
      <c r="A18" s="249" t="s">
        <v>130</v>
      </c>
      <c r="B18" s="53">
        <v>13</v>
      </c>
      <c r="C18" s="54" t="s">
        <v>118</v>
      </c>
      <c r="D18" s="254"/>
      <c r="E18" s="254"/>
      <c r="F18" s="55"/>
      <c r="G18" s="55"/>
      <c r="H18" s="55"/>
      <c r="I18" s="254"/>
      <c r="J18" s="254"/>
      <c r="K18" s="55"/>
      <c r="L18" s="55"/>
      <c r="M18" s="55"/>
      <c r="N18" s="254"/>
      <c r="O18" s="254"/>
      <c r="P18" s="55"/>
      <c r="Q18" s="55"/>
      <c r="R18" s="55"/>
      <c r="S18" s="254"/>
      <c r="T18" s="254"/>
      <c r="U18" s="55"/>
      <c r="V18" s="55"/>
      <c r="W18" s="55"/>
      <c r="X18" s="254"/>
      <c r="Y18" s="254"/>
      <c r="Z18" s="55"/>
      <c r="AA18" s="55"/>
      <c r="AB18" s="55"/>
      <c r="AC18" s="249" t="s">
        <v>130</v>
      </c>
      <c r="AD18" s="53">
        <v>13</v>
      </c>
      <c r="AE18" s="54" t="s">
        <v>118</v>
      </c>
      <c r="AF18" s="254"/>
      <c r="AG18" s="254"/>
      <c r="AH18" s="55"/>
      <c r="AI18" s="55"/>
      <c r="AJ18" s="55"/>
      <c r="AK18" s="254"/>
      <c r="AL18" s="254"/>
      <c r="AM18" s="55"/>
      <c r="AN18" s="55"/>
      <c r="AO18" s="55"/>
      <c r="AP18" s="254"/>
      <c r="AQ18" s="254"/>
      <c r="AR18" s="55"/>
      <c r="AS18" s="55"/>
      <c r="AT18" s="55"/>
      <c r="AU18" s="254"/>
      <c r="AV18" s="254"/>
      <c r="AW18" s="55"/>
      <c r="AX18" s="55"/>
      <c r="AY18" s="56"/>
      <c r="AZ18" s="262"/>
      <c r="BA18" s="263"/>
      <c r="BB18" s="264"/>
      <c r="BC18" s="58"/>
      <c r="BD18" s="57"/>
    </row>
    <row r="19" spans="1:56" ht="18" customHeight="1" thickBot="1">
      <c r="A19" s="249"/>
      <c r="B19" s="53">
        <v>14</v>
      </c>
      <c r="C19" s="54" t="s">
        <v>122</v>
      </c>
      <c r="D19" s="250"/>
      <c r="E19" s="250"/>
      <c r="F19" s="55"/>
      <c r="G19" s="55"/>
      <c r="H19" s="55"/>
      <c r="I19" s="250"/>
      <c r="J19" s="255"/>
      <c r="K19" s="55"/>
      <c r="L19" s="55"/>
      <c r="M19" s="55"/>
      <c r="N19" s="250"/>
      <c r="O19" s="250"/>
      <c r="P19" s="55"/>
      <c r="Q19" s="55"/>
      <c r="R19" s="55"/>
      <c r="S19" s="250"/>
      <c r="T19" s="250"/>
      <c r="U19" s="55"/>
      <c r="V19" s="55"/>
      <c r="W19" s="55"/>
      <c r="X19" s="250"/>
      <c r="Y19" s="250"/>
      <c r="Z19" s="55"/>
      <c r="AA19" s="55"/>
      <c r="AB19" s="55"/>
      <c r="AC19" s="249"/>
      <c r="AD19" s="53">
        <v>14</v>
      </c>
      <c r="AE19" s="54" t="s">
        <v>122</v>
      </c>
      <c r="AF19" s="250"/>
      <c r="AG19" s="250"/>
      <c r="AH19" s="55"/>
      <c r="AI19" s="55"/>
      <c r="AJ19" s="55"/>
      <c r="AK19" s="250"/>
      <c r="AL19" s="255"/>
      <c r="AM19" s="55"/>
      <c r="AN19" s="55"/>
      <c r="AO19" s="55"/>
      <c r="AP19" s="250"/>
      <c r="AQ19" s="250"/>
      <c r="AR19" s="55"/>
      <c r="AS19" s="55"/>
      <c r="AT19" s="55"/>
      <c r="AU19" s="250"/>
      <c r="AV19" s="250"/>
      <c r="AW19" s="55"/>
      <c r="AX19" s="55"/>
      <c r="AY19" s="56"/>
      <c r="AZ19" s="262"/>
      <c r="BA19" s="263"/>
      <c r="BB19" s="264"/>
      <c r="BC19" s="58"/>
      <c r="BD19" s="57"/>
    </row>
    <row r="20" spans="1:56" ht="18" customHeight="1" thickBot="1">
      <c r="A20" s="249"/>
      <c r="B20" s="53">
        <v>15</v>
      </c>
      <c r="C20" s="54" t="s">
        <v>124</v>
      </c>
      <c r="D20" s="250"/>
      <c r="E20" s="250"/>
      <c r="F20" s="55"/>
      <c r="G20" s="55"/>
      <c r="H20" s="55"/>
      <c r="I20" s="250"/>
      <c r="J20" s="255"/>
      <c r="K20" s="55"/>
      <c r="L20" s="55"/>
      <c r="M20" s="55"/>
      <c r="N20" s="250"/>
      <c r="O20" s="250"/>
      <c r="P20" s="55"/>
      <c r="Q20" s="55"/>
      <c r="R20" s="55"/>
      <c r="S20" s="250"/>
      <c r="T20" s="250"/>
      <c r="U20" s="55"/>
      <c r="V20" s="55"/>
      <c r="W20" s="55"/>
      <c r="X20" s="250"/>
      <c r="Y20" s="250"/>
      <c r="Z20" s="55"/>
      <c r="AA20" s="55"/>
      <c r="AB20" s="55"/>
      <c r="AC20" s="249"/>
      <c r="AD20" s="53">
        <v>15</v>
      </c>
      <c r="AE20" s="54" t="s">
        <v>124</v>
      </c>
      <c r="AF20" s="250"/>
      <c r="AG20" s="250"/>
      <c r="AH20" s="55"/>
      <c r="AI20" s="55"/>
      <c r="AJ20" s="55"/>
      <c r="AK20" s="250"/>
      <c r="AL20" s="255"/>
      <c r="AM20" s="55"/>
      <c r="AN20" s="55"/>
      <c r="AO20" s="55"/>
      <c r="AP20" s="250"/>
      <c r="AQ20" s="250"/>
      <c r="AR20" s="55"/>
      <c r="AS20" s="55"/>
      <c r="AT20" s="55"/>
      <c r="AU20" s="250"/>
      <c r="AV20" s="250"/>
      <c r="AW20" s="55"/>
      <c r="AX20" s="55"/>
      <c r="AY20" s="56"/>
      <c r="AZ20" s="262"/>
      <c r="BA20" s="263"/>
      <c r="BB20" s="264"/>
      <c r="BC20" s="58"/>
      <c r="BD20" s="57"/>
    </row>
    <row r="21" spans="1:56" ht="18" customHeight="1" thickBot="1">
      <c r="A21" s="249"/>
      <c r="B21" s="53">
        <v>16</v>
      </c>
      <c r="C21" s="54" t="s">
        <v>126</v>
      </c>
      <c r="D21" s="250"/>
      <c r="E21" s="250"/>
      <c r="F21" s="55"/>
      <c r="G21" s="55"/>
      <c r="H21" s="55"/>
      <c r="I21" s="250"/>
      <c r="J21" s="255"/>
      <c r="K21" s="55"/>
      <c r="L21" s="55"/>
      <c r="M21" s="55"/>
      <c r="N21" s="250"/>
      <c r="O21" s="250"/>
      <c r="P21" s="55"/>
      <c r="Q21" s="55"/>
      <c r="R21" s="55"/>
      <c r="S21" s="250"/>
      <c r="T21" s="250"/>
      <c r="U21" s="55"/>
      <c r="V21" s="55"/>
      <c r="W21" s="55"/>
      <c r="X21" s="250"/>
      <c r="Y21" s="250"/>
      <c r="Z21" s="55"/>
      <c r="AA21" s="55"/>
      <c r="AB21" s="55"/>
      <c r="AC21" s="249"/>
      <c r="AD21" s="53">
        <v>16</v>
      </c>
      <c r="AE21" s="54" t="s">
        <v>126</v>
      </c>
      <c r="AF21" s="250"/>
      <c r="AG21" s="250"/>
      <c r="AH21" s="55"/>
      <c r="AI21" s="55"/>
      <c r="AJ21" s="55"/>
      <c r="AK21" s="250"/>
      <c r="AL21" s="255"/>
      <c r="AM21" s="55"/>
      <c r="AN21" s="55"/>
      <c r="AO21" s="55"/>
      <c r="AP21" s="250"/>
      <c r="AQ21" s="250"/>
      <c r="AR21" s="55"/>
      <c r="AS21" s="55"/>
      <c r="AT21" s="55"/>
      <c r="AU21" s="250"/>
      <c r="AV21" s="250"/>
      <c r="AW21" s="55"/>
      <c r="AX21" s="55"/>
      <c r="AY21" s="56"/>
      <c r="AZ21" s="262"/>
      <c r="BA21" s="263"/>
      <c r="BB21" s="264"/>
      <c r="BC21" s="58"/>
      <c r="BD21" s="57"/>
    </row>
    <row r="22" spans="1:56" ht="18" customHeight="1" thickBot="1">
      <c r="A22" s="249" t="s">
        <v>131</v>
      </c>
      <c r="B22" s="53">
        <v>17</v>
      </c>
      <c r="C22" s="54" t="s">
        <v>118</v>
      </c>
      <c r="D22" s="254"/>
      <c r="E22" s="254"/>
      <c r="F22" s="55"/>
      <c r="G22" s="55"/>
      <c r="H22" s="55"/>
      <c r="I22" s="254"/>
      <c r="J22" s="254"/>
      <c r="K22" s="55"/>
      <c r="L22" s="55"/>
      <c r="M22" s="55"/>
      <c r="N22" s="254"/>
      <c r="O22" s="254"/>
      <c r="P22" s="55"/>
      <c r="Q22" s="55"/>
      <c r="R22" s="55"/>
      <c r="S22" s="254"/>
      <c r="T22" s="254"/>
      <c r="U22" s="55"/>
      <c r="V22" s="55"/>
      <c r="W22" s="55"/>
      <c r="X22" s="254"/>
      <c r="Y22" s="254"/>
      <c r="Z22" s="55"/>
      <c r="AA22" s="55"/>
      <c r="AB22" s="55"/>
      <c r="AC22" s="249" t="s">
        <v>131</v>
      </c>
      <c r="AD22" s="53">
        <v>17</v>
      </c>
      <c r="AE22" s="54" t="s">
        <v>118</v>
      </c>
      <c r="AF22" s="254"/>
      <c r="AG22" s="254"/>
      <c r="AH22" s="55"/>
      <c r="AI22" s="55"/>
      <c r="AJ22" s="55"/>
      <c r="AK22" s="254"/>
      <c r="AL22" s="254"/>
      <c r="AM22" s="55"/>
      <c r="AN22" s="55"/>
      <c r="AO22" s="55"/>
      <c r="AP22" s="254"/>
      <c r="AQ22" s="254"/>
      <c r="AR22" s="55"/>
      <c r="AS22" s="55"/>
      <c r="AT22" s="55"/>
      <c r="AU22" s="254"/>
      <c r="AV22" s="254"/>
      <c r="AW22" s="55"/>
      <c r="AX22" s="55"/>
      <c r="AY22" s="56"/>
      <c r="AZ22" s="262"/>
      <c r="BA22" s="263"/>
      <c r="BB22" s="264"/>
      <c r="BC22" s="58"/>
      <c r="BD22" s="57"/>
    </row>
    <row r="23" spans="1:56" ht="18" customHeight="1" thickBot="1">
      <c r="A23" s="249"/>
      <c r="B23" s="53">
        <v>18</v>
      </c>
      <c r="C23" s="54" t="s">
        <v>122</v>
      </c>
      <c r="D23" s="250"/>
      <c r="E23" s="250"/>
      <c r="F23" s="55"/>
      <c r="G23" s="55"/>
      <c r="H23" s="55"/>
      <c r="I23" s="250"/>
      <c r="J23" s="255"/>
      <c r="K23" s="55"/>
      <c r="L23" s="55"/>
      <c r="M23" s="55"/>
      <c r="N23" s="250"/>
      <c r="O23" s="250"/>
      <c r="P23" s="55"/>
      <c r="Q23" s="55"/>
      <c r="R23" s="55"/>
      <c r="S23" s="250"/>
      <c r="T23" s="250"/>
      <c r="U23" s="55"/>
      <c r="V23" s="55"/>
      <c r="W23" s="55"/>
      <c r="X23" s="250"/>
      <c r="Y23" s="250"/>
      <c r="Z23" s="55"/>
      <c r="AA23" s="55"/>
      <c r="AB23" s="55"/>
      <c r="AC23" s="249"/>
      <c r="AD23" s="53">
        <v>18</v>
      </c>
      <c r="AE23" s="54" t="s">
        <v>122</v>
      </c>
      <c r="AF23" s="250"/>
      <c r="AG23" s="250"/>
      <c r="AH23" s="55"/>
      <c r="AI23" s="55"/>
      <c r="AJ23" s="55"/>
      <c r="AK23" s="250"/>
      <c r="AL23" s="255"/>
      <c r="AM23" s="55"/>
      <c r="AN23" s="55"/>
      <c r="AO23" s="55"/>
      <c r="AP23" s="250"/>
      <c r="AQ23" s="250"/>
      <c r="AR23" s="55"/>
      <c r="AS23" s="55"/>
      <c r="AT23" s="55"/>
      <c r="AU23" s="250"/>
      <c r="AV23" s="250"/>
      <c r="AW23" s="55"/>
      <c r="AX23" s="55"/>
      <c r="AY23" s="56"/>
      <c r="AZ23" s="262"/>
      <c r="BA23" s="263"/>
      <c r="BB23" s="264"/>
      <c r="BC23" s="58"/>
      <c r="BD23" s="57"/>
    </row>
    <row r="24" spans="1:56" ht="18" customHeight="1" thickBot="1">
      <c r="A24" s="249"/>
      <c r="B24" s="53">
        <v>19</v>
      </c>
      <c r="C24" s="54" t="s">
        <v>124</v>
      </c>
      <c r="D24" s="250"/>
      <c r="E24" s="250"/>
      <c r="F24" s="55"/>
      <c r="G24" s="55"/>
      <c r="H24" s="55"/>
      <c r="I24" s="250"/>
      <c r="J24" s="255"/>
      <c r="K24" s="55"/>
      <c r="L24" s="55"/>
      <c r="M24" s="55"/>
      <c r="N24" s="250"/>
      <c r="O24" s="250"/>
      <c r="P24" s="55"/>
      <c r="Q24" s="55"/>
      <c r="R24" s="55"/>
      <c r="S24" s="250"/>
      <c r="T24" s="250"/>
      <c r="U24" s="55"/>
      <c r="V24" s="55"/>
      <c r="W24" s="55"/>
      <c r="X24" s="250"/>
      <c r="Y24" s="250"/>
      <c r="Z24" s="55"/>
      <c r="AA24" s="55"/>
      <c r="AB24" s="55"/>
      <c r="AC24" s="249"/>
      <c r="AD24" s="53">
        <v>19</v>
      </c>
      <c r="AE24" s="54" t="s">
        <v>124</v>
      </c>
      <c r="AF24" s="250"/>
      <c r="AG24" s="250"/>
      <c r="AH24" s="55"/>
      <c r="AI24" s="55"/>
      <c r="AJ24" s="55"/>
      <c r="AK24" s="250"/>
      <c r="AL24" s="255"/>
      <c r="AM24" s="55"/>
      <c r="AN24" s="55"/>
      <c r="AO24" s="55"/>
      <c r="AP24" s="250"/>
      <c r="AQ24" s="250"/>
      <c r="AR24" s="55"/>
      <c r="AS24" s="55"/>
      <c r="AT24" s="55"/>
      <c r="AU24" s="250"/>
      <c r="AV24" s="250"/>
      <c r="AW24" s="55"/>
      <c r="AX24" s="55"/>
      <c r="AY24" s="56"/>
      <c r="AZ24" s="262"/>
      <c r="BA24" s="263"/>
      <c r="BB24" s="264"/>
      <c r="BC24" s="58"/>
      <c r="BD24" s="57"/>
    </row>
    <row r="25" spans="1:56" ht="18" customHeight="1" thickBot="1">
      <c r="A25" s="249"/>
      <c r="B25" s="53">
        <v>20</v>
      </c>
      <c r="C25" s="54" t="s">
        <v>126</v>
      </c>
      <c r="D25" s="250"/>
      <c r="E25" s="250"/>
      <c r="F25" s="55"/>
      <c r="G25" s="55"/>
      <c r="H25" s="55"/>
      <c r="I25" s="250"/>
      <c r="J25" s="255"/>
      <c r="K25" s="55"/>
      <c r="L25" s="55"/>
      <c r="M25" s="55"/>
      <c r="N25" s="250"/>
      <c r="O25" s="250"/>
      <c r="P25" s="55"/>
      <c r="Q25" s="55"/>
      <c r="R25" s="55"/>
      <c r="S25" s="250"/>
      <c r="T25" s="250"/>
      <c r="U25" s="55"/>
      <c r="V25" s="55"/>
      <c r="W25" s="55"/>
      <c r="X25" s="250"/>
      <c r="Y25" s="250"/>
      <c r="Z25" s="55"/>
      <c r="AA25" s="55"/>
      <c r="AB25" s="55"/>
      <c r="AC25" s="249"/>
      <c r="AD25" s="53">
        <v>20</v>
      </c>
      <c r="AE25" s="54" t="s">
        <v>126</v>
      </c>
      <c r="AF25" s="250"/>
      <c r="AG25" s="250"/>
      <c r="AH25" s="55"/>
      <c r="AI25" s="55"/>
      <c r="AJ25" s="55"/>
      <c r="AK25" s="250"/>
      <c r="AL25" s="255"/>
      <c r="AM25" s="55"/>
      <c r="AN25" s="55"/>
      <c r="AO25" s="55"/>
      <c r="AP25" s="250"/>
      <c r="AQ25" s="250"/>
      <c r="AR25" s="55"/>
      <c r="AS25" s="55"/>
      <c r="AT25" s="55"/>
      <c r="AU25" s="250"/>
      <c r="AV25" s="250"/>
      <c r="AW25" s="55"/>
      <c r="AX25" s="55"/>
      <c r="AY25" s="56"/>
      <c r="AZ25" s="262"/>
      <c r="BA25" s="263"/>
      <c r="BB25" s="264"/>
      <c r="BC25" s="58"/>
      <c r="BD25" s="57"/>
    </row>
    <row r="26" spans="1:56" ht="18" customHeight="1" thickBot="1">
      <c r="A26" s="249" t="s">
        <v>132</v>
      </c>
      <c r="B26" s="53">
        <v>21</v>
      </c>
      <c r="C26" s="54" t="s">
        <v>118</v>
      </c>
      <c r="D26" s="254"/>
      <c r="E26" s="254"/>
      <c r="F26" s="55"/>
      <c r="G26" s="55"/>
      <c r="H26" s="55"/>
      <c r="I26" s="254"/>
      <c r="J26" s="254"/>
      <c r="K26" s="55"/>
      <c r="L26" s="55"/>
      <c r="M26" s="55"/>
      <c r="N26" s="254"/>
      <c r="O26" s="254"/>
      <c r="P26" s="55"/>
      <c r="Q26" s="55"/>
      <c r="R26" s="55"/>
      <c r="S26" s="254"/>
      <c r="T26" s="254"/>
      <c r="U26" s="55"/>
      <c r="V26" s="55"/>
      <c r="W26" s="55"/>
      <c r="X26" s="254"/>
      <c r="Y26" s="254"/>
      <c r="Z26" s="55"/>
      <c r="AA26" s="55"/>
      <c r="AB26" s="55"/>
      <c r="AC26" s="249" t="s">
        <v>132</v>
      </c>
      <c r="AD26" s="53">
        <v>21</v>
      </c>
      <c r="AE26" s="54" t="s">
        <v>118</v>
      </c>
      <c r="AF26" s="254"/>
      <c r="AG26" s="254"/>
      <c r="AH26" s="55"/>
      <c r="AI26" s="55"/>
      <c r="AJ26" s="55"/>
      <c r="AK26" s="254"/>
      <c r="AL26" s="254"/>
      <c r="AM26" s="55"/>
      <c r="AN26" s="55"/>
      <c r="AO26" s="55"/>
      <c r="AP26" s="254"/>
      <c r="AQ26" s="254"/>
      <c r="AR26" s="55"/>
      <c r="AS26" s="55"/>
      <c r="AT26" s="55"/>
      <c r="AU26" s="254"/>
      <c r="AV26" s="254"/>
      <c r="AW26" s="55"/>
      <c r="AX26" s="55"/>
      <c r="AY26" s="56"/>
      <c r="AZ26" s="262"/>
      <c r="BA26" s="263"/>
      <c r="BB26" s="264"/>
      <c r="BC26" s="58"/>
      <c r="BD26" s="57"/>
    </row>
    <row r="27" spans="1:56" ht="18" customHeight="1" thickBot="1">
      <c r="A27" s="249"/>
      <c r="B27" s="53">
        <v>22</v>
      </c>
      <c r="C27" s="54" t="s">
        <v>122</v>
      </c>
      <c r="D27" s="250"/>
      <c r="E27" s="250"/>
      <c r="F27" s="55"/>
      <c r="G27" s="55"/>
      <c r="H27" s="55"/>
      <c r="I27" s="250"/>
      <c r="J27" s="255"/>
      <c r="K27" s="55"/>
      <c r="L27" s="55"/>
      <c r="M27" s="55"/>
      <c r="N27" s="250"/>
      <c r="O27" s="250"/>
      <c r="P27" s="55"/>
      <c r="Q27" s="55"/>
      <c r="R27" s="55"/>
      <c r="S27" s="250"/>
      <c r="T27" s="250"/>
      <c r="U27" s="55"/>
      <c r="V27" s="55"/>
      <c r="W27" s="55"/>
      <c r="X27" s="250"/>
      <c r="Y27" s="250"/>
      <c r="Z27" s="55"/>
      <c r="AA27" s="55"/>
      <c r="AB27" s="55"/>
      <c r="AC27" s="249"/>
      <c r="AD27" s="53">
        <v>22</v>
      </c>
      <c r="AE27" s="54" t="s">
        <v>122</v>
      </c>
      <c r="AF27" s="250"/>
      <c r="AG27" s="250"/>
      <c r="AH27" s="55"/>
      <c r="AI27" s="55"/>
      <c r="AJ27" s="55"/>
      <c r="AK27" s="250"/>
      <c r="AL27" s="255"/>
      <c r="AM27" s="55"/>
      <c r="AN27" s="55"/>
      <c r="AO27" s="55"/>
      <c r="AP27" s="250"/>
      <c r="AQ27" s="250"/>
      <c r="AR27" s="55"/>
      <c r="AS27" s="55"/>
      <c r="AT27" s="55"/>
      <c r="AU27" s="250"/>
      <c r="AV27" s="250"/>
      <c r="AW27" s="55"/>
      <c r="AX27" s="55"/>
      <c r="AY27" s="56"/>
      <c r="AZ27" s="262"/>
      <c r="BA27" s="263"/>
      <c r="BB27" s="264"/>
      <c r="BC27" s="58"/>
      <c r="BD27" s="57"/>
    </row>
    <row r="28" spans="1:56" ht="18" customHeight="1" thickBot="1">
      <c r="A28" s="249"/>
      <c r="B28" s="53">
        <v>23</v>
      </c>
      <c r="C28" s="54" t="s">
        <v>124</v>
      </c>
      <c r="D28" s="250"/>
      <c r="E28" s="250"/>
      <c r="F28" s="55"/>
      <c r="G28" s="55"/>
      <c r="H28" s="55"/>
      <c r="I28" s="250"/>
      <c r="J28" s="255"/>
      <c r="K28" s="55"/>
      <c r="L28" s="55"/>
      <c r="M28" s="55"/>
      <c r="N28" s="250"/>
      <c r="O28" s="250"/>
      <c r="P28" s="55"/>
      <c r="Q28" s="55"/>
      <c r="R28" s="55"/>
      <c r="S28" s="250"/>
      <c r="T28" s="250"/>
      <c r="U28" s="55"/>
      <c r="V28" s="55"/>
      <c r="W28" s="55"/>
      <c r="X28" s="250"/>
      <c r="Y28" s="250"/>
      <c r="Z28" s="55"/>
      <c r="AA28" s="55"/>
      <c r="AB28" s="55"/>
      <c r="AC28" s="249"/>
      <c r="AD28" s="53">
        <v>23</v>
      </c>
      <c r="AE28" s="54" t="s">
        <v>124</v>
      </c>
      <c r="AF28" s="250"/>
      <c r="AG28" s="250"/>
      <c r="AH28" s="55"/>
      <c r="AI28" s="55"/>
      <c r="AJ28" s="55"/>
      <c r="AK28" s="250"/>
      <c r="AL28" s="255"/>
      <c r="AM28" s="55"/>
      <c r="AN28" s="55"/>
      <c r="AO28" s="55"/>
      <c r="AP28" s="250"/>
      <c r="AQ28" s="250"/>
      <c r="AR28" s="55"/>
      <c r="AS28" s="55"/>
      <c r="AT28" s="55"/>
      <c r="AU28" s="250"/>
      <c r="AV28" s="250"/>
      <c r="AW28" s="55"/>
      <c r="AX28" s="55"/>
      <c r="AY28" s="56"/>
      <c r="AZ28" s="262"/>
      <c r="BA28" s="263"/>
      <c r="BB28" s="264"/>
      <c r="BC28" s="58"/>
      <c r="BD28" s="57"/>
    </row>
    <row r="29" spans="1:56" ht="18" customHeight="1" thickBot="1">
      <c r="A29" s="249"/>
      <c r="B29" s="53">
        <v>24</v>
      </c>
      <c r="C29" s="54" t="s">
        <v>126</v>
      </c>
      <c r="D29" s="250"/>
      <c r="E29" s="250"/>
      <c r="F29" s="55"/>
      <c r="G29" s="55"/>
      <c r="H29" s="55"/>
      <c r="I29" s="250"/>
      <c r="J29" s="255"/>
      <c r="K29" s="55"/>
      <c r="L29" s="55"/>
      <c r="M29" s="55"/>
      <c r="N29" s="250"/>
      <c r="O29" s="250"/>
      <c r="P29" s="55"/>
      <c r="Q29" s="55"/>
      <c r="R29" s="55"/>
      <c r="S29" s="250"/>
      <c r="T29" s="250"/>
      <c r="U29" s="55"/>
      <c r="V29" s="55"/>
      <c r="W29" s="55"/>
      <c r="X29" s="250"/>
      <c r="Y29" s="250"/>
      <c r="Z29" s="55"/>
      <c r="AA29" s="55"/>
      <c r="AB29" s="55"/>
      <c r="AC29" s="249"/>
      <c r="AD29" s="53">
        <v>24</v>
      </c>
      <c r="AE29" s="54" t="s">
        <v>126</v>
      </c>
      <c r="AF29" s="250"/>
      <c r="AG29" s="250"/>
      <c r="AH29" s="55"/>
      <c r="AI29" s="55"/>
      <c r="AJ29" s="55"/>
      <c r="AK29" s="250"/>
      <c r="AL29" s="255"/>
      <c r="AM29" s="55"/>
      <c r="AN29" s="55"/>
      <c r="AO29" s="55"/>
      <c r="AP29" s="250"/>
      <c r="AQ29" s="250"/>
      <c r="AR29" s="55"/>
      <c r="AS29" s="55"/>
      <c r="AT29" s="55"/>
      <c r="AU29" s="250"/>
      <c r="AV29" s="250"/>
      <c r="AW29" s="55"/>
      <c r="AX29" s="55"/>
      <c r="AY29" s="56"/>
      <c r="AZ29" s="262"/>
      <c r="BA29" s="263"/>
      <c r="BB29" s="264"/>
      <c r="BC29" s="58"/>
      <c r="BD29" s="57"/>
    </row>
    <row r="30" spans="1:56" ht="18" customHeight="1" thickBot="1">
      <c r="A30" s="59"/>
      <c r="B30" s="60"/>
      <c r="C30" s="61"/>
      <c r="D30" s="265" t="s">
        <v>133</v>
      </c>
      <c r="E30" s="265"/>
      <c r="F30" s="265"/>
      <c r="G30" s="265">
        <f>SUM(H6:H29)</f>
        <v>0</v>
      </c>
      <c r="H30" s="265"/>
      <c r="I30" s="265" t="s">
        <v>133</v>
      </c>
      <c r="J30" s="265"/>
      <c r="K30" s="265"/>
      <c r="L30" s="265">
        <f>SUM(M6:M29)</f>
        <v>0</v>
      </c>
      <c r="M30" s="265"/>
      <c r="N30" s="265" t="s">
        <v>133</v>
      </c>
      <c r="O30" s="265"/>
      <c r="P30" s="265"/>
      <c r="Q30" s="265">
        <f>SUM(R6:R29)</f>
        <v>0</v>
      </c>
      <c r="R30" s="265"/>
      <c r="S30" s="265" t="s">
        <v>133</v>
      </c>
      <c r="T30" s="265"/>
      <c r="U30" s="265"/>
      <c r="V30" s="265">
        <f>SUM(W6:W29)</f>
        <v>0</v>
      </c>
      <c r="W30" s="265"/>
      <c r="X30" s="265" t="s">
        <v>133</v>
      </c>
      <c r="Y30" s="265"/>
      <c r="Z30" s="265"/>
      <c r="AA30" s="265">
        <f>SUM(AB6:AB29)</f>
        <v>0</v>
      </c>
      <c r="AB30" s="265"/>
      <c r="AC30" s="59"/>
      <c r="AD30" s="60"/>
      <c r="AE30" s="61"/>
      <c r="AF30" s="265" t="s">
        <v>133</v>
      </c>
      <c r="AG30" s="265"/>
      <c r="AH30" s="265"/>
      <c r="AI30" s="265">
        <f>SUM(AJ6:AJ29)</f>
        <v>0</v>
      </c>
      <c r="AJ30" s="265"/>
      <c r="AK30" s="265" t="s">
        <v>133</v>
      </c>
      <c r="AL30" s="265"/>
      <c r="AM30" s="265"/>
      <c r="AN30" s="265">
        <f>SUM(AO6:AO29)</f>
        <v>0</v>
      </c>
      <c r="AO30" s="265"/>
      <c r="AP30" s="265" t="s">
        <v>133</v>
      </c>
      <c r="AQ30" s="265"/>
      <c r="AR30" s="265"/>
      <c r="AS30" s="265">
        <f>SUM(AT6:AT29)</f>
        <v>0</v>
      </c>
      <c r="AT30" s="265"/>
      <c r="AU30" s="265" t="s">
        <v>133</v>
      </c>
      <c r="AV30" s="265"/>
      <c r="AW30" s="265"/>
      <c r="AX30" s="265">
        <f>SUM(AY6:AY29)</f>
        <v>0</v>
      </c>
      <c r="AY30" s="270"/>
      <c r="AZ30" s="266" t="s">
        <v>134</v>
      </c>
      <c r="BA30" s="267"/>
      <c r="BB30" s="267"/>
      <c r="BC30" s="268">
        <f>SUM(BC6:BC9)</f>
        <v>0</v>
      </c>
      <c r="BD30" s="269"/>
    </row>
    <row r="31" spans="1:56" ht="5.0999999999999996" customHeight="1">
      <c r="A31" s="42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42"/>
      <c r="AD31" s="35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</row>
    <row r="32" spans="1:56" ht="15.75">
      <c r="A32" s="270" t="s">
        <v>135</v>
      </c>
      <c r="B32" s="271"/>
      <c r="C32" s="271"/>
      <c r="D32" s="272" t="s">
        <v>136</v>
      </c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3"/>
      <c r="AC32" s="270" t="s">
        <v>135</v>
      </c>
      <c r="AD32" s="271"/>
      <c r="AE32" s="271"/>
      <c r="AF32" s="272" t="s">
        <v>137</v>
      </c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3"/>
    </row>
    <row r="33" spans="1:56" ht="15.95" customHeight="1">
      <c r="A33" s="42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226" t="s">
        <v>138</v>
      </c>
      <c r="W33" s="226"/>
      <c r="X33" s="226"/>
      <c r="Y33" s="226"/>
      <c r="Z33" s="226"/>
      <c r="AA33" s="226"/>
      <c r="AB33" s="37"/>
      <c r="AC33" s="42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226" t="s">
        <v>138</v>
      </c>
      <c r="AY33" s="226"/>
      <c r="AZ33" s="226"/>
      <c r="BA33" s="226"/>
      <c r="BB33" s="226"/>
      <c r="BC33" s="226"/>
      <c r="BD33" s="37"/>
    </row>
    <row r="34" spans="1:56" ht="15.75">
      <c r="A34" s="225" t="s">
        <v>139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39"/>
      <c r="N34" s="39"/>
      <c r="O34" s="39"/>
      <c r="P34" s="35" t="s">
        <v>140</v>
      </c>
      <c r="Q34" s="39"/>
      <c r="R34" s="39"/>
      <c r="S34" s="39"/>
      <c r="T34" s="39"/>
      <c r="U34" s="39"/>
      <c r="V34" s="226" t="s">
        <v>102</v>
      </c>
      <c r="W34" s="226"/>
      <c r="X34" s="226"/>
      <c r="Y34" s="226"/>
      <c r="Z34" s="226"/>
      <c r="AA34" s="226"/>
      <c r="AB34" s="39"/>
      <c r="AC34" s="225" t="s">
        <v>139</v>
      </c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39"/>
      <c r="AP34" s="39"/>
      <c r="AQ34" s="39"/>
      <c r="AR34" s="35" t="s">
        <v>141</v>
      </c>
      <c r="AS34" s="39"/>
      <c r="AT34" s="39"/>
      <c r="AU34" s="39"/>
      <c r="AV34" s="39"/>
      <c r="AW34" s="39"/>
      <c r="AX34" s="226" t="s">
        <v>102</v>
      </c>
      <c r="AY34" s="226"/>
      <c r="AZ34" s="226"/>
      <c r="BA34" s="226"/>
      <c r="BB34" s="226"/>
      <c r="BC34" s="226"/>
      <c r="BD34" s="39"/>
    </row>
    <row r="35" spans="1:56" ht="15.75"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  <row r="36" spans="1:56" ht="15.75"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</row>
    <row r="37" spans="1:56" ht="15.75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</row>
  </sheetData>
  <sheetProtection password="CF6E" sheet="1" objects="1" scenarios="1"/>
  <mergeCells count="210">
    <mergeCell ref="V33:AA33"/>
    <mergeCell ref="AX33:BC33"/>
    <mergeCell ref="A34:L34"/>
    <mergeCell ref="V34:AA34"/>
    <mergeCell ref="AC34:AN34"/>
    <mergeCell ref="AX34:BC34"/>
    <mergeCell ref="AZ30:BB30"/>
    <mergeCell ref="BC30:BD30"/>
    <mergeCell ref="A32:C32"/>
    <mergeCell ref="D32:AB32"/>
    <mergeCell ref="AC32:AE32"/>
    <mergeCell ref="AF32:BD32"/>
    <mergeCell ref="AK30:AM30"/>
    <mergeCell ref="AN30:AO30"/>
    <mergeCell ref="AP30:AR30"/>
    <mergeCell ref="AS30:AT30"/>
    <mergeCell ref="AU30:AW30"/>
    <mergeCell ref="AX30:AY30"/>
    <mergeCell ref="S30:U30"/>
    <mergeCell ref="V30:W30"/>
    <mergeCell ref="X30:Z30"/>
    <mergeCell ref="AA30:AB30"/>
    <mergeCell ref="AF30:AH30"/>
    <mergeCell ref="AI30:AJ30"/>
    <mergeCell ref="D30:F30"/>
    <mergeCell ref="G30:H30"/>
    <mergeCell ref="I30:K30"/>
    <mergeCell ref="L30:M30"/>
    <mergeCell ref="N30:P30"/>
    <mergeCell ref="Q30:R30"/>
    <mergeCell ref="AU26:AU29"/>
    <mergeCell ref="AV26:AV29"/>
    <mergeCell ref="AZ26:BB26"/>
    <mergeCell ref="AZ27:BB27"/>
    <mergeCell ref="AZ28:BB28"/>
    <mergeCell ref="AZ29:BB29"/>
    <mergeCell ref="AF26:AF29"/>
    <mergeCell ref="AG26:AG29"/>
    <mergeCell ref="AK26:AK29"/>
    <mergeCell ref="AL26:AL29"/>
    <mergeCell ref="AP26:AP29"/>
    <mergeCell ref="AQ26:AQ29"/>
    <mergeCell ref="O26:O29"/>
    <mergeCell ref="S26:S29"/>
    <mergeCell ref="T26:T29"/>
    <mergeCell ref="X26:X29"/>
    <mergeCell ref="Y26:Y29"/>
    <mergeCell ref="AC26:AC29"/>
    <mergeCell ref="A26:A29"/>
    <mergeCell ref="D26:D29"/>
    <mergeCell ref="E26:E29"/>
    <mergeCell ref="I26:I29"/>
    <mergeCell ref="J26:J29"/>
    <mergeCell ref="N26:N29"/>
    <mergeCell ref="AU22:AU25"/>
    <mergeCell ref="AV22:AV25"/>
    <mergeCell ref="AZ22:BB22"/>
    <mergeCell ref="AZ23:BB23"/>
    <mergeCell ref="AZ24:BB24"/>
    <mergeCell ref="AZ25:BB25"/>
    <mergeCell ref="AF22:AF25"/>
    <mergeCell ref="AG22:AG25"/>
    <mergeCell ref="AK22:AK25"/>
    <mergeCell ref="AL22:AL25"/>
    <mergeCell ref="AP22:AP25"/>
    <mergeCell ref="AQ22:AQ25"/>
    <mergeCell ref="O22:O25"/>
    <mergeCell ref="S22:S25"/>
    <mergeCell ref="T22:T25"/>
    <mergeCell ref="X22:X25"/>
    <mergeCell ref="Y22:Y25"/>
    <mergeCell ref="AC22:AC25"/>
    <mergeCell ref="A22:A25"/>
    <mergeCell ref="D22:D25"/>
    <mergeCell ref="E22:E25"/>
    <mergeCell ref="I22:I25"/>
    <mergeCell ref="J22:J25"/>
    <mergeCell ref="N22:N25"/>
    <mergeCell ref="AU18:AU21"/>
    <mergeCell ref="AV18:AV21"/>
    <mergeCell ref="AZ18:BB18"/>
    <mergeCell ref="AZ19:BB19"/>
    <mergeCell ref="AZ20:BB20"/>
    <mergeCell ref="AZ21:BB21"/>
    <mergeCell ref="AF18:AF21"/>
    <mergeCell ref="AG18:AG21"/>
    <mergeCell ref="AK18:AK21"/>
    <mergeCell ref="AL18:AL21"/>
    <mergeCell ref="AP18:AP21"/>
    <mergeCell ref="AQ18:AQ21"/>
    <mergeCell ref="O18:O21"/>
    <mergeCell ref="S18:S21"/>
    <mergeCell ref="T18:T21"/>
    <mergeCell ref="X18:X21"/>
    <mergeCell ref="Y18:Y21"/>
    <mergeCell ref="AC18:AC21"/>
    <mergeCell ref="A18:A21"/>
    <mergeCell ref="D18:D21"/>
    <mergeCell ref="E18:E21"/>
    <mergeCell ref="I18:I21"/>
    <mergeCell ref="J18:J21"/>
    <mergeCell ref="N18:N21"/>
    <mergeCell ref="AU14:AU17"/>
    <mergeCell ref="AV14:AV17"/>
    <mergeCell ref="AZ14:BB14"/>
    <mergeCell ref="AZ15:BB15"/>
    <mergeCell ref="AZ16:BB16"/>
    <mergeCell ref="AZ17:BB17"/>
    <mergeCell ref="AF14:AF17"/>
    <mergeCell ref="AG14:AG17"/>
    <mergeCell ref="AK14:AK17"/>
    <mergeCell ref="AL14:AL17"/>
    <mergeCell ref="AP14:AP17"/>
    <mergeCell ref="AQ14:AQ17"/>
    <mergeCell ref="O14:O17"/>
    <mergeCell ref="S14:S17"/>
    <mergeCell ref="T14:T17"/>
    <mergeCell ref="X14:X17"/>
    <mergeCell ref="Y14:Y17"/>
    <mergeCell ref="AC14:AC17"/>
    <mergeCell ref="A14:A17"/>
    <mergeCell ref="D14:D17"/>
    <mergeCell ref="E14:E17"/>
    <mergeCell ref="I14:I17"/>
    <mergeCell ref="J14:J17"/>
    <mergeCell ref="N14:N17"/>
    <mergeCell ref="AU10:AU13"/>
    <mergeCell ref="AV10:AV13"/>
    <mergeCell ref="AZ10:BB10"/>
    <mergeCell ref="AZ11:BB11"/>
    <mergeCell ref="AZ12:BB12"/>
    <mergeCell ref="AZ13:BB13"/>
    <mergeCell ref="AF10:AF13"/>
    <mergeCell ref="AG10:AG13"/>
    <mergeCell ref="AK10:AK13"/>
    <mergeCell ref="AL10:AL13"/>
    <mergeCell ref="AP10:AP13"/>
    <mergeCell ref="AQ10:AQ13"/>
    <mergeCell ref="O10:O13"/>
    <mergeCell ref="S10:S13"/>
    <mergeCell ref="T10:T13"/>
    <mergeCell ref="X10:X13"/>
    <mergeCell ref="Y10:Y13"/>
    <mergeCell ref="AC10:AC13"/>
    <mergeCell ref="A10:A13"/>
    <mergeCell ref="D10:D13"/>
    <mergeCell ref="E10:E13"/>
    <mergeCell ref="I10:I13"/>
    <mergeCell ref="J10:J13"/>
    <mergeCell ref="N10:N13"/>
    <mergeCell ref="AU6:AU9"/>
    <mergeCell ref="AV6:AV9"/>
    <mergeCell ref="AZ6:BB6"/>
    <mergeCell ref="AZ7:BB7"/>
    <mergeCell ref="AZ8:BB8"/>
    <mergeCell ref="AZ9:BB9"/>
    <mergeCell ref="AF6:AF9"/>
    <mergeCell ref="AG6:AG9"/>
    <mergeCell ref="AK6:AK9"/>
    <mergeCell ref="AL6:AL9"/>
    <mergeCell ref="AP6:AP9"/>
    <mergeCell ref="AQ6:AQ9"/>
    <mergeCell ref="O6:O9"/>
    <mergeCell ref="S6:S9"/>
    <mergeCell ref="T6:T9"/>
    <mergeCell ref="X6:X9"/>
    <mergeCell ref="Y6:Y9"/>
    <mergeCell ref="AC6:AC9"/>
    <mergeCell ref="S4:W4"/>
    <mergeCell ref="AP4:AT4"/>
    <mergeCell ref="A6:A9"/>
    <mergeCell ref="D6:D9"/>
    <mergeCell ref="E6:E9"/>
    <mergeCell ref="I6:I9"/>
    <mergeCell ref="J6:J9"/>
    <mergeCell ref="N6:N9"/>
    <mergeCell ref="X4:AB4"/>
    <mergeCell ref="AF4:AJ4"/>
    <mergeCell ref="AK4:AO4"/>
    <mergeCell ref="I5:J5"/>
    <mergeCell ref="N5:O5"/>
    <mergeCell ref="S5:T5"/>
    <mergeCell ref="X5:Y5"/>
    <mergeCell ref="AC3:AE5"/>
    <mergeCell ref="AF3:AJ3"/>
    <mergeCell ref="AK3:AO3"/>
    <mergeCell ref="AU4:AY4"/>
    <mergeCell ref="D5:E5"/>
    <mergeCell ref="AP3:AT3"/>
    <mergeCell ref="AU3:AY3"/>
    <mergeCell ref="B1:AB1"/>
    <mergeCell ref="AD1:BD1"/>
    <mergeCell ref="B2:T2"/>
    <mergeCell ref="U2:AA2"/>
    <mergeCell ref="AD2:AS2"/>
    <mergeCell ref="AT2:BC2"/>
    <mergeCell ref="AZ3:BD5"/>
    <mergeCell ref="AF5:AG5"/>
    <mergeCell ref="AK5:AL5"/>
    <mergeCell ref="AP5:AQ5"/>
    <mergeCell ref="AU5:AV5"/>
    <mergeCell ref="A3:C5"/>
    <mergeCell ref="D3:H3"/>
    <mergeCell ref="I3:M3"/>
    <mergeCell ref="N3:R3"/>
    <mergeCell ref="S3:W3"/>
    <mergeCell ref="X3:AB3"/>
    <mergeCell ref="D4:H4"/>
    <mergeCell ref="I4:M4"/>
    <mergeCell ref="N4:R4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rightToLeft="1" zoomScale="80" zoomScaleNormal="80" workbookViewId="0">
      <pane ySplit="3" topLeftCell="A4" activePane="bottomLeft" state="frozen"/>
      <selection pane="bottomLeft" activeCell="D145" sqref="D4:D145"/>
    </sheetView>
  </sheetViews>
  <sheetFormatPr defaultColWidth="9" defaultRowHeight="17.100000000000001" customHeight="1"/>
  <cols>
    <col min="1" max="1" width="5.5703125" style="68" customWidth="1"/>
    <col min="2" max="2" width="8.5703125" style="68" customWidth="1"/>
    <col min="3" max="3" width="14.5703125" style="68" customWidth="1"/>
    <col min="4" max="4" width="37.5703125" style="68" customWidth="1"/>
    <col min="5" max="8" width="8.5703125" style="68" customWidth="1"/>
    <col min="9" max="10" width="35.5703125" style="66" customWidth="1"/>
    <col min="11" max="11" width="28.5703125" style="67" customWidth="1"/>
    <col min="12" max="12" width="26.42578125" style="68" bestFit="1" customWidth="1"/>
    <col min="13" max="16384" width="9" style="68"/>
  </cols>
  <sheetData>
    <row r="1" spans="1:11" ht="17.100000000000001" customHeight="1" thickBot="1">
      <c r="A1" s="282" t="s">
        <v>160</v>
      </c>
      <c r="B1" s="282"/>
      <c r="C1" s="282"/>
      <c r="D1" s="282"/>
      <c r="E1" s="282"/>
      <c r="F1" s="282"/>
      <c r="G1" s="282"/>
      <c r="H1" s="282"/>
    </row>
    <row r="2" spans="1:11" ht="17.100000000000001" customHeight="1">
      <c r="A2" s="283" t="s">
        <v>2</v>
      </c>
      <c r="B2" s="285" t="s">
        <v>161</v>
      </c>
      <c r="C2" s="285" t="s">
        <v>162</v>
      </c>
      <c r="D2" s="287" t="s">
        <v>163</v>
      </c>
      <c r="E2" s="288"/>
      <c r="F2" s="289" t="s">
        <v>164</v>
      </c>
      <c r="G2" s="289"/>
      <c r="H2" s="290"/>
    </row>
    <row r="3" spans="1:11" ht="17.100000000000001" customHeight="1" thickBot="1">
      <c r="A3" s="284"/>
      <c r="B3" s="286"/>
      <c r="C3" s="286"/>
      <c r="D3" s="69" t="s">
        <v>165</v>
      </c>
      <c r="E3" s="69" t="s">
        <v>166</v>
      </c>
      <c r="F3" s="69" t="s">
        <v>9</v>
      </c>
      <c r="G3" s="69" t="s">
        <v>167</v>
      </c>
      <c r="H3" s="70" t="s">
        <v>168</v>
      </c>
    </row>
    <row r="4" spans="1:11" ht="17.649999999999999" customHeight="1">
      <c r="A4" s="71">
        <v>1</v>
      </c>
      <c r="B4" s="274" t="s">
        <v>14</v>
      </c>
      <c r="C4" s="281" t="s">
        <v>169</v>
      </c>
      <c r="D4" s="71" t="s">
        <v>170</v>
      </c>
      <c r="E4" s="72"/>
      <c r="F4" s="72"/>
      <c r="G4" s="73"/>
      <c r="H4" s="74">
        <f>G4+F4</f>
        <v>0</v>
      </c>
      <c r="I4" s="75" t="e">
        <f>IF(H4/E4&gt;22,"اشکال دارد؛ نمی شود حلقه بیشتر از 22 نفر باشد"," ")</f>
        <v>#DIV/0!</v>
      </c>
      <c r="J4" s="66" t="e">
        <f>IF(H4/E4&lt;7,"اشکال دارد؛ نمی شود حلقه کمتر از 7 نفر فعال باشد؛ "," ")</f>
        <v>#DIV/0!</v>
      </c>
      <c r="K4" s="75" t="e">
        <f>IF(F4/E4&gt;6,"اشکال دارد؛ نمی شود حلقه بیشتر از 6 نفر عادی باشد"," ")</f>
        <v>#DIV/0!</v>
      </c>
    </row>
    <row r="5" spans="1:11" ht="17.850000000000001" customHeight="1">
      <c r="A5" s="71">
        <f>A4+1</f>
        <v>2</v>
      </c>
      <c r="B5" s="274"/>
      <c r="C5" s="276"/>
      <c r="D5" s="76" t="s">
        <v>171</v>
      </c>
      <c r="E5" s="77"/>
      <c r="F5" s="77"/>
      <c r="G5" s="78"/>
      <c r="H5" s="79">
        <f t="shared" ref="H5:H77" si="0">G5+F5</f>
        <v>0</v>
      </c>
      <c r="I5" s="66" t="s">
        <v>172</v>
      </c>
    </row>
    <row r="6" spans="1:11" ht="17.649999999999999" customHeight="1">
      <c r="A6" s="71">
        <f t="shared" ref="A6:A69" si="1">A5+1</f>
        <v>3</v>
      </c>
      <c r="B6" s="274"/>
      <c r="C6" s="276"/>
      <c r="D6" s="76" t="s">
        <v>173</v>
      </c>
      <c r="E6" s="77"/>
      <c r="F6" s="77"/>
      <c r="G6" s="78"/>
      <c r="H6" s="79">
        <f t="shared" si="0"/>
        <v>0</v>
      </c>
      <c r="I6" s="66" t="s">
        <v>174</v>
      </c>
    </row>
    <row r="7" spans="1:11" ht="17.649999999999999" customHeight="1">
      <c r="A7" s="71">
        <f t="shared" si="1"/>
        <v>4</v>
      </c>
      <c r="B7" s="274"/>
      <c r="C7" s="276"/>
      <c r="D7" s="76" t="s">
        <v>175</v>
      </c>
      <c r="E7" s="77"/>
      <c r="F7" s="77"/>
      <c r="G7" s="78"/>
      <c r="H7" s="79">
        <f t="shared" si="0"/>
        <v>0</v>
      </c>
      <c r="I7" s="66" t="s">
        <v>176</v>
      </c>
    </row>
    <row r="8" spans="1:11" ht="17.649999999999999" customHeight="1">
      <c r="A8" s="71">
        <f t="shared" si="1"/>
        <v>5</v>
      </c>
      <c r="B8" s="274"/>
      <c r="C8" s="276"/>
      <c r="D8" s="76" t="s">
        <v>177</v>
      </c>
      <c r="E8" s="77"/>
      <c r="F8" s="77"/>
      <c r="G8" s="78"/>
      <c r="H8" s="79">
        <f t="shared" si="0"/>
        <v>0</v>
      </c>
      <c r="I8" s="66" t="str">
        <f>IF(G8&lt;1,"اشکال دارد؛ نمی شود استاد صالحین کمتر از 1 نفر فعال باشد؛ "," ")</f>
        <v xml:space="preserve">اشکال دارد؛ نمی شود استاد صالحین کمتر از 1 نفر فعال باشد؛ </v>
      </c>
      <c r="J8" s="66" t="str">
        <f>IF(G8&gt;1,"اشکال دارد؛ نمی شود استاد صالحین بیشتر از 1 نفر باشد؛ "," ")</f>
        <v xml:space="preserve"> </v>
      </c>
    </row>
    <row r="9" spans="1:11" ht="17.649999999999999" customHeight="1">
      <c r="A9" s="71">
        <f t="shared" si="1"/>
        <v>6</v>
      </c>
      <c r="B9" s="274"/>
      <c r="C9" s="276"/>
      <c r="D9" s="76" t="s">
        <v>21</v>
      </c>
      <c r="E9" s="77"/>
      <c r="F9" s="78"/>
      <c r="G9" s="78"/>
      <c r="H9" s="79">
        <f t="shared" si="0"/>
        <v>0</v>
      </c>
    </row>
    <row r="10" spans="1:11" ht="17.649999999999999" customHeight="1">
      <c r="A10" s="71">
        <f t="shared" si="1"/>
        <v>7</v>
      </c>
      <c r="B10" s="274"/>
      <c r="C10" s="276"/>
      <c r="D10" s="76" t="s">
        <v>178</v>
      </c>
      <c r="E10" s="80"/>
      <c r="F10" s="81"/>
      <c r="G10" s="78"/>
      <c r="H10" s="79">
        <f t="shared" si="0"/>
        <v>0</v>
      </c>
    </row>
    <row r="11" spans="1:11" ht="17.649999999999999" customHeight="1">
      <c r="A11" s="71">
        <f t="shared" si="1"/>
        <v>8</v>
      </c>
      <c r="B11" s="274"/>
      <c r="C11" s="276" t="s">
        <v>179</v>
      </c>
      <c r="D11" s="76" t="s">
        <v>180</v>
      </c>
      <c r="E11" s="77"/>
      <c r="F11" s="78"/>
      <c r="G11" s="78"/>
      <c r="H11" s="79">
        <f t="shared" si="0"/>
        <v>0</v>
      </c>
    </row>
    <row r="12" spans="1:11" ht="17.649999999999999" customHeight="1">
      <c r="A12" s="71">
        <f t="shared" si="1"/>
        <v>9</v>
      </c>
      <c r="B12" s="274"/>
      <c r="C12" s="276"/>
      <c r="D12" s="76" t="s">
        <v>181</v>
      </c>
      <c r="E12" s="77"/>
      <c r="F12" s="78"/>
      <c r="G12" s="78"/>
      <c r="H12" s="79">
        <f t="shared" si="0"/>
        <v>0</v>
      </c>
    </row>
    <row r="13" spans="1:11" ht="17.649999999999999" customHeight="1">
      <c r="A13" s="71">
        <f t="shared" si="1"/>
        <v>10</v>
      </c>
      <c r="B13" s="274"/>
      <c r="C13" s="276"/>
      <c r="D13" s="76" t="s">
        <v>182</v>
      </c>
      <c r="E13" s="77"/>
      <c r="F13" s="77"/>
      <c r="G13" s="78"/>
      <c r="H13" s="79">
        <f t="shared" si="0"/>
        <v>0</v>
      </c>
    </row>
    <row r="14" spans="1:11" ht="17.649999999999999" customHeight="1">
      <c r="A14" s="71">
        <f t="shared" si="1"/>
        <v>11</v>
      </c>
      <c r="B14" s="274"/>
      <c r="C14" s="276"/>
      <c r="D14" s="76" t="s">
        <v>183</v>
      </c>
      <c r="E14" s="77"/>
      <c r="F14" s="77"/>
      <c r="G14" s="78"/>
      <c r="H14" s="79">
        <f t="shared" si="0"/>
        <v>0</v>
      </c>
    </row>
    <row r="15" spans="1:11" ht="17.649999999999999" customHeight="1">
      <c r="A15" s="71">
        <f t="shared" si="1"/>
        <v>12</v>
      </c>
      <c r="B15" s="274"/>
      <c r="C15" s="276"/>
      <c r="D15" s="76" t="s">
        <v>184</v>
      </c>
      <c r="E15" s="77"/>
      <c r="F15" s="78"/>
      <c r="G15" s="77"/>
      <c r="H15" s="79">
        <f t="shared" si="0"/>
        <v>0</v>
      </c>
    </row>
    <row r="16" spans="1:11" ht="17.649999999999999" customHeight="1">
      <c r="A16" s="71">
        <f t="shared" si="1"/>
        <v>13</v>
      </c>
      <c r="B16" s="274"/>
      <c r="C16" s="76" t="s">
        <v>169</v>
      </c>
      <c r="D16" s="76" t="s">
        <v>185</v>
      </c>
      <c r="E16" s="77"/>
      <c r="F16" s="78"/>
      <c r="G16" s="78"/>
      <c r="H16" s="79">
        <f t="shared" si="0"/>
        <v>0</v>
      </c>
    </row>
    <row r="17" spans="1:11" ht="17.649999999999999" customHeight="1">
      <c r="A17" s="71">
        <f t="shared" si="1"/>
        <v>14</v>
      </c>
      <c r="B17" s="274"/>
      <c r="C17" s="76" t="s">
        <v>186</v>
      </c>
      <c r="D17" s="76" t="s">
        <v>187</v>
      </c>
      <c r="E17" s="77"/>
      <c r="F17" s="78"/>
      <c r="G17" s="78"/>
      <c r="H17" s="79">
        <f t="shared" si="0"/>
        <v>0</v>
      </c>
    </row>
    <row r="18" spans="1:11" s="82" customFormat="1" ht="17.649999999999999" customHeight="1">
      <c r="A18" s="71">
        <f t="shared" si="1"/>
        <v>15</v>
      </c>
      <c r="B18" s="274"/>
      <c r="C18" s="276" t="s">
        <v>188</v>
      </c>
      <c r="D18" s="76" t="s">
        <v>189</v>
      </c>
      <c r="E18" s="77"/>
      <c r="F18" s="78"/>
      <c r="G18" s="78"/>
      <c r="H18" s="79">
        <f t="shared" si="0"/>
        <v>0</v>
      </c>
      <c r="I18" s="66"/>
      <c r="J18" s="66"/>
      <c r="K18" s="67"/>
    </row>
    <row r="19" spans="1:11" s="82" customFormat="1" ht="17.649999999999999" customHeight="1">
      <c r="A19" s="71">
        <f t="shared" si="1"/>
        <v>16</v>
      </c>
      <c r="B19" s="274"/>
      <c r="C19" s="276"/>
      <c r="D19" s="76" t="s">
        <v>190</v>
      </c>
      <c r="E19" s="77"/>
      <c r="F19" s="77"/>
      <c r="G19" s="78"/>
      <c r="H19" s="79">
        <f t="shared" si="0"/>
        <v>0</v>
      </c>
      <c r="I19" s="66"/>
      <c r="J19" s="66"/>
      <c r="K19" s="67"/>
    </row>
    <row r="20" spans="1:11" s="82" customFormat="1" ht="17.649999999999999" customHeight="1">
      <c r="A20" s="71">
        <f t="shared" si="1"/>
        <v>17</v>
      </c>
      <c r="B20" s="274"/>
      <c r="C20" s="276"/>
      <c r="D20" s="76" t="s">
        <v>191</v>
      </c>
      <c r="E20" s="77"/>
      <c r="F20" s="77"/>
      <c r="G20" s="78"/>
      <c r="H20" s="79">
        <f t="shared" si="0"/>
        <v>0</v>
      </c>
      <c r="I20" s="66"/>
      <c r="J20" s="66"/>
      <c r="K20" s="67"/>
    </row>
    <row r="21" spans="1:11" ht="17.649999999999999" customHeight="1">
      <c r="A21" s="71">
        <f t="shared" si="1"/>
        <v>18</v>
      </c>
      <c r="B21" s="274"/>
      <c r="C21" s="277" t="s">
        <v>192</v>
      </c>
      <c r="D21" s="76" t="s">
        <v>193</v>
      </c>
      <c r="E21" s="77"/>
      <c r="F21" s="81"/>
      <c r="G21" s="78"/>
      <c r="H21" s="79">
        <f t="shared" si="0"/>
        <v>0</v>
      </c>
    </row>
    <row r="22" spans="1:11" ht="17.649999999999999" customHeight="1">
      <c r="A22" s="71">
        <f t="shared" si="1"/>
        <v>19</v>
      </c>
      <c r="B22" s="274"/>
      <c r="C22" s="275"/>
      <c r="D22" s="76" t="s">
        <v>194</v>
      </c>
      <c r="E22" s="77"/>
      <c r="F22" s="77"/>
      <c r="G22" s="78"/>
      <c r="H22" s="79">
        <f t="shared" si="0"/>
        <v>0</v>
      </c>
      <c r="I22" s="75" t="str">
        <f>IF(H22&gt;H21,"اشکال دارد؛ نمی شود مدیران مهد های قرآنی بیشتر از مربیان مهد ها باشند"," ")</f>
        <v xml:space="preserve"> </v>
      </c>
    </row>
    <row r="23" spans="1:11" ht="17.649999999999999" customHeight="1">
      <c r="A23" s="71">
        <f t="shared" si="1"/>
        <v>20</v>
      </c>
      <c r="B23" s="277" t="s">
        <v>195</v>
      </c>
      <c r="C23" s="276" t="s">
        <v>196</v>
      </c>
      <c r="D23" s="76" t="s">
        <v>197</v>
      </c>
      <c r="E23" s="80"/>
      <c r="F23" s="78"/>
      <c r="G23" s="78"/>
      <c r="H23" s="79">
        <f t="shared" si="0"/>
        <v>0</v>
      </c>
      <c r="I23" s="66" t="e">
        <f>IF(G23/E23&lt;2,"اشکال دارد؛ نمی شود هسته کمتر از 2 نفر فعال باشد؛ "," ")</f>
        <v>#DIV/0!</v>
      </c>
      <c r="J23" s="66" t="e">
        <f>IF(G23/E23&gt;10,"اشکال دارد؛ نمی شود هسته بیشتر از 10 نفر فعال باشد؛ "," ")</f>
        <v>#DIV/0!</v>
      </c>
    </row>
    <row r="24" spans="1:11" ht="17.649999999999999" customHeight="1">
      <c r="A24" s="71">
        <f t="shared" si="1"/>
        <v>21</v>
      </c>
      <c r="B24" s="274"/>
      <c r="C24" s="276"/>
      <c r="D24" s="76" t="s">
        <v>198</v>
      </c>
      <c r="E24" s="80"/>
      <c r="F24" s="78"/>
      <c r="G24" s="78"/>
      <c r="H24" s="79">
        <f t="shared" si="0"/>
        <v>0</v>
      </c>
      <c r="I24" s="66" t="e">
        <f t="shared" ref="I24:I26" si="2">IF(G24/E24&lt;2,"اشکال دارد؛ نمی شود هسته کمتر از 2 نفر فعال باشد؛ "," ")</f>
        <v>#DIV/0!</v>
      </c>
      <c r="J24" s="66" t="e">
        <f t="shared" ref="J24:J26" si="3">IF(G24/E24&gt;10,"اشکال دارد؛ نمی شود هسته بیشتر از 10 نفر فعال باشد؛ "," ")</f>
        <v>#DIV/0!</v>
      </c>
    </row>
    <row r="25" spans="1:11" ht="17.649999999999999" customHeight="1">
      <c r="A25" s="71">
        <f t="shared" si="1"/>
        <v>22</v>
      </c>
      <c r="B25" s="274"/>
      <c r="C25" s="276"/>
      <c r="D25" s="76" t="s">
        <v>199</v>
      </c>
      <c r="E25" s="80"/>
      <c r="F25" s="78"/>
      <c r="G25" s="78"/>
      <c r="H25" s="79">
        <f t="shared" si="0"/>
        <v>0</v>
      </c>
      <c r="I25" s="66" t="e">
        <f t="shared" si="2"/>
        <v>#DIV/0!</v>
      </c>
      <c r="J25" s="66" t="e">
        <f t="shared" si="3"/>
        <v>#DIV/0!</v>
      </c>
    </row>
    <row r="26" spans="1:11" ht="17.649999999999999" customHeight="1">
      <c r="A26" s="71">
        <f t="shared" si="1"/>
        <v>23</v>
      </c>
      <c r="B26" s="274"/>
      <c r="C26" s="276"/>
      <c r="D26" s="76" t="s">
        <v>200</v>
      </c>
      <c r="E26" s="80"/>
      <c r="F26" s="78"/>
      <c r="G26" s="78"/>
      <c r="H26" s="79">
        <f t="shared" si="0"/>
        <v>0</v>
      </c>
      <c r="I26" s="66" t="e">
        <f t="shared" si="2"/>
        <v>#DIV/0!</v>
      </c>
      <c r="J26" s="66" t="e">
        <f t="shared" si="3"/>
        <v>#DIV/0!</v>
      </c>
    </row>
    <row r="27" spans="1:11" ht="17.649999999999999" customHeight="1">
      <c r="A27" s="71">
        <f t="shared" si="1"/>
        <v>24</v>
      </c>
      <c r="B27" s="274"/>
      <c r="C27" s="276"/>
      <c r="D27" s="76" t="s">
        <v>201</v>
      </c>
      <c r="E27" s="80"/>
      <c r="F27" s="77"/>
      <c r="G27" s="78"/>
      <c r="H27" s="79">
        <f t="shared" si="0"/>
        <v>0</v>
      </c>
    </row>
    <row r="28" spans="1:11" ht="17.649999999999999" customHeight="1">
      <c r="A28" s="71">
        <f t="shared" si="1"/>
        <v>25</v>
      </c>
      <c r="B28" s="275"/>
      <c r="C28" s="276"/>
      <c r="D28" s="76" t="s">
        <v>202</v>
      </c>
      <c r="E28" s="77"/>
      <c r="F28" s="77"/>
      <c r="G28" s="78"/>
      <c r="H28" s="79">
        <f t="shared" si="0"/>
        <v>0</v>
      </c>
    </row>
    <row r="29" spans="1:11" ht="17.649999999999999" customHeight="1">
      <c r="A29" s="71">
        <f t="shared" si="1"/>
        <v>26</v>
      </c>
      <c r="B29" s="278" t="s">
        <v>203</v>
      </c>
      <c r="C29" s="76" t="s">
        <v>204</v>
      </c>
      <c r="D29" s="76" t="s">
        <v>205</v>
      </c>
      <c r="E29" s="80"/>
      <c r="F29" s="78"/>
      <c r="G29" s="78"/>
      <c r="H29" s="79">
        <f t="shared" si="0"/>
        <v>0</v>
      </c>
      <c r="I29" s="66" t="e">
        <f>IF(H29/E29&lt;2,"اشکال دارد؛ نمی شود گروه جهادی'کمتر از 2 نفر فعال باشد؛ "," ")</f>
        <v>#DIV/0!</v>
      </c>
    </row>
    <row r="30" spans="1:11" ht="17.649999999999999" customHeight="1">
      <c r="A30" s="71">
        <f t="shared" si="1"/>
        <v>27</v>
      </c>
      <c r="B30" s="278"/>
      <c r="C30" s="76" t="s">
        <v>206</v>
      </c>
      <c r="D30" s="76" t="s">
        <v>207</v>
      </c>
      <c r="E30" s="80"/>
      <c r="F30" s="78"/>
      <c r="G30" s="78"/>
      <c r="H30" s="79">
        <f t="shared" si="0"/>
        <v>0</v>
      </c>
      <c r="I30" s="66" t="e">
        <f>IF(G30/E30&lt;2,"اشکال دارد؛ نمی شود گروه جهادی'کمتر از 2 نفر فعال باشد؛ "," ")</f>
        <v>#DIV/0!</v>
      </c>
    </row>
    <row r="31" spans="1:11" ht="17.649999999999999" customHeight="1">
      <c r="A31" s="71">
        <f t="shared" si="1"/>
        <v>28</v>
      </c>
      <c r="B31" s="278"/>
      <c r="C31" s="279" t="s">
        <v>204</v>
      </c>
      <c r="D31" s="76" t="s">
        <v>208</v>
      </c>
      <c r="E31" s="80"/>
      <c r="F31" s="78"/>
      <c r="G31" s="78"/>
      <c r="H31" s="79">
        <f t="shared" si="0"/>
        <v>0</v>
      </c>
      <c r="I31" s="66" t="e">
        <f>IF(G31/E31&lt;2,"اشکال دارد؛ نمی شود گروه جهادی'کمتر از 2 نفر فعال باشد؛ "," ")</f>
        <v>#DIV/0!</v>
      </c>
    </row>
    <row r="32" spans="1:11" ht="17.649999999999999" customHeight="1">
      <c r="A32" s="71">
        <f t="shared" si="1"/>
        <v>29</v>
      </c>
      <c r="B32" s="278"/>
      <c r="C32" s="280"/>
      <c r="D32" s="76" t="s">
        <v>209</v>
      </c>
      <c r="E32" s="80"/>
      <c r="F32" s="78"/>
      <c r="G32" s="78"/>
      <c r="H32" s="79">
        <f t="shared" si="0"/>
        <v>0</v>
      </c>
      <c r="I32" s="66" t="e">
        <f>IF(G32/E32&lt;2,"اشکال دارد؛ نمی شود گروه جهادی'کمتر از 2 نفر فعال باشد؛ "," ")</f>
        <v>#DIV/0!</v>
      </c>
    </row>
    <row r="33" spans="1:10" ht="17.649999999999999" customHeight="1">
      <c r="A33" s="71">
        <f t="shared" si="1"/>
        <v>30</v>
      </c>
      <c r="B33" s="278"/>
      <c r="C33" s="281"/>
      <c r="D33" s="76" t="s">
        <v>210</v>
      </c>
      <c r="E33" s="80"/>
      <c r="F33" s="78"/>
      <c r="G33" s="78"/>
      <c r="H33" s="79">
        <f t="shared" si="0"/>
        <v>0</v>
      </c>
      <c r="I33" s="66" t="e">
        <f>IF(G33/E33&lt;2,"اشکال دارد؛ نمی شود گروه جهادی'کمتر از 2 نفر فعال باشد؛ "," ")</f>
        <v>#DIV/0!</v>
      </c>
    </row>
    <row r="34" spans="1:10" ht="17.649999999999999" customHeight="1">
      <c r="A34" s="71">
        <f t="shared" si="1"/>
        <v>31</v>
      </c>
      <c r="B34" s="278"/>
      <c r="C34" s="76" t="s">
        <v>211</v>
      </c>
      <c r="D34" s="76" t="s">
        <v>212</v>
      </c>
      <c r="E34" s="77"/>
      <c r="F34" s="78"/>
      <c r="G34" s="78"/>
      <c r="H34" s="79">
        <f t="shared" si="0"/>
        <v>0</v>
      </c>
    </row>
    <row r="35" spans="1:10" ht="17.649999999999999" customHeight="1">
      <c r="A35" s="71">
        <f t="shared" si="1"/>
        <v>32</v>
      </c>
      <c r="B35" s="278"/>
      <c r="C35" s="76" t="s">
        <v>213</v>
      </c>
      <c r="D35" s="76" t="s">
        <v>214</v>
      </c>
      <c r="E35" s="77"/>
      <c r="F35" s="78"/>
      <c r="G35" s="78"/>
      <c r="H35" s="79">
        <f t="shared" si="0"/>
        <v>0</v>
      </c>
    </row>
    <row r="36" spans="1:10" ht="17.649999999999999" customHeight="1">
      <c r="A36" s="71">
        <f t="shared" si="1"/>
        <v>33</v>
      </c>
      <c r="B36" s="278"/>
      <c r="C36" s="279" t="s">
        <v>215</v>
      </c>
      <c r="D36" s="76" t="s">
        <v>216</v>
      </c>
      <c r="E36" s="77"/>
      <c r="F36" s="78"/>
      <c r="G36" s="78"/>
      <c r="H36" s="79">
        <f t="shared" si="0"/>
        <v>0</v>
      </c>
    </row>
    <row r="37" spans="1:10" ht="17.649999999999999" customHeight="1">
      <c r="A37" s="71">
        <f t="shared" si="1"/>
        <v>34</v>
      </c>
      <c r="B37" s="278"/>
      <c r="C37" s="280"/>
      <c r="D37" s="76" t="s">
        <v>217</v>
      </c>
      <c r="E37" s="77"/>
      <c r="F37" s="78"/>
      <c r="G37" s="78"/>
      <c r="H37" s="79">
        <f t="shared" si="0"/>
        <v>0</v>
      </c>
    </row>
    <row r="38" spans="1:10" ht="17.649999999999999" customHeight="1">
      <c r="A38" s="71">
        <f t="shared" si="1"/>
        <v>35</v>
      </c>
      <c r="B38" s="278"/>
      <c r="C38" s="280"/>
      <c r="D38" s="76" t="s">
        <v>218</v>
      </c>
      <c r="E38" s="77"/>
      <c r="F38" s="78"/>
      <c r="G38" s="78"/>
      <c r="H38" s="79">
        <f t="shared" si="0"/>
        <v>0</v>
      </c>
    </row>
    <row r="39" spans="1:10" ht="17.649999999999999" customHeight="1">
      <c r="A39" s="71">
        <f t="shared" si="1"/>
        <v>36</v>
      </c>
      <c r="B39" s="278"/>
      <c r="C39" s="280"/>
      <c r="D39" s="76" t="s">
        <v>219</v>
      </c>
      <c r="E39" s="77"/>
      <c r="F39" s="78"/>
      <c r="G39" s="78"/>
      <c r="H39" s="79">
        <f t="shared" si="0"/>
        <v>0</v>
      </c>
    </row>
    <row r="40" spans="1:10" ht="17.649999999999999" customHeight="1">
      <c r="A40" s="71">
        <f t="shared" si="1"/>
        <v>37</v>
      </c>
      <c r="B40" s="278"/>
      <c r="C40" s="280"/>
      <c r="D40" s="76" t="s">
        <v>220</v>
      </c>
      <c r="E40" s="80"/>
      <c r="F40" s="78"/>
      <c r="G40" s="78"/>
      <c r="H40" s="79">
        <f t="shared" si="0"/>
        <v>0</v>
      </c>
      <c r="I40" s="66" t="e">
        <f>IF(G40/E40&lt;4,"اشکال دارد؛ نمی شود گروه مددکاران ' کمتر از 4 نفر فعال باشد؛ "," ")</f>
        <v>#DIV/0!</v>
      </c>
      <c r="J40" s="66" t="e">
        <f>IF(G40/E40&gt;7,"اشکال دارد؛ نمی شود گروه مددکاران بیشتر از 7 نفر فعال باشد؛ "," ")</f>
        <v>#DIV/0!</v>
      </c>
    </row>
    <row r="41" spans="1:10" ht="17.649999999999999" customHeight="1">
      <c r="A41" s="71">
        <f t="shared" si="1"/>
        <v>38</v>
      </c>
      <c r="B41" s="278"/>
      <c r="C41" s="280"/>
      <c r="D41" s="76" t="s">
        <v>221</v>
      </c>
      <c r="E41" s="80"/>
      <c r="F41" s="78"/>
      <c r="G41" s="78"/>
      <c r="H41" s="79">
        <f t="shared" si="0"/>
        <v>0</v>
      </c>
      <c r="I41" s="66" t="e">
        <f>IF(G41/E41&lt;5,"اشکال دارد؛ نمی شود سمن'کمتر از 5 نفر فعال باشد؛ "," ")</f>
        <v>#DIV/0!</v>
      </c>
    </row>
    <row r="42" spans="1:10" ht="17.649999999999999" customHeight="1">
      <c r="A42" s="71">
        <f t="shared" si="1"/>
        <v>39</v>
      </c>
      <c r="B42" s="278"/>
      <c r="C42" s="281"/>
      <c r="D42" s="76" t="s">
        <v>222</v>
      </c>
      <c r="E42" s="80"/>
      <c r="F42" s="78"/>
      <c r="G42" s="78"/>
      <c r="H42" s="79">
        <f t="shared" si="0"/>
        <v>0</v>
      </c>
      <c r="I42" s="66" t="e">
        <f>IF(G42/E42&lt;4,"اشکال دارد؛ نمی شود گروه مر به معروف ' کمتر از 4 نفر فعال باشد؛ "," ")</f>
        <v>#DIV/0!</v>
      </c>
      <c r="J42" s="66" t="e">
        <f>IF(G42/E42&gt;6,"اشکال دارد؛ نمی شود گروه امر به معروف بیشتر از 6 نفر فعال باشد؛ "," ")</f>
        <v>#DIV/0!</v>
      </c>
    </row>
    <row r="43" spans="1:10" ht="17.649999999999999" customHeight="1">
      <c r="A43" s="71">
        <f t="shared" si="1"/>
        <v>40</v>
      </c>
      <c r="B43" s="278"/>
      <c r="C43" s="76" t="s">
        <v>223</v>
      </c>
      <c r="D43" s="76" t="s">
        <v>224</v>
      </c>
      <c r="E43" s="77"/>
      <c r="F43" s="77"/>
      <c r="G43" s="78"/>
      <c r="H43" s="79">
        <f t="shared" si="0"/>
        <v>0</v>
      </c>
    </row>
    <row r="44" spans="1:10" ht="17.649999999999999" customHeight="1">
      <c r="A44" s="71">
        <f t="shared" si="1"/>
        <v>41</v>
      </c>
      <c r="B44" s="278"/>
      <c r="C44" s="276" t="s">
        <v>215</v>
      </c>
      <c r="D44" s="76" t="s">
        <v>225</v>
      </c>
      <c r="E44" s="77"/>
      <c r="F44" s="78"/>
      <c r="G44" s="78"/>
      <c r="H44" s="79">
        <f t="shared" si="0"/>
        <v>0</v>
      </c>
    </row>
    <row r="45" spans="1:10" ht="17.649999999999999" customHeight="1">
      <c r="A45" s="71">
        <f t="shared" si="1"/>
        <v>42</v>
      </c>
      <c r="B45" s="278"/>
      <c r="C45" s="276"/>
      <c r="D45" s="76" t="s">
        <v>37</v>
      </c>
      <c r="E45" s="80"/>
      <c r="F45" s="78"/>
      <c r="G45" s="78"/>
      <c r="H45" s="79">
        <f t="shared" si="0"/>
        <v>0</v>
      </c>
      <c r="I45" s="66" t="e">
        <f>IF(G45/E45&lt;13,"اشکال دارد؛ نمی شود شورا'کمتر از 13 نفر فعال باشد؛ "," ")</f>
        <v>#DIV/0!</v>
      </c>
    </row>
    <row r="46" spans="1:10" ht="14.1" customHeight="1">
      <c r="A46" s="71">
        <f t="shared" si="1"/>
        <v>43</v>
      </c>
      <c r="B46" s="274" t="s">
        <v>38</v>
      </c>
      <c r="C46" s="278" t="s">
        <v>226</v>
      </c>
      <c r="D46" s="71" t="s">
        <v>227</v>
      </c>
      <c r="E46" s="83"/>
      <c r="F46" s="83"/>
      <c r="G46" s="73"/>
      <c r="H46" s="74">
        <f t="shared" si="0"/>
        <v>0</v>
      </c>
      <c r="I46" s="66" t="e">
        <f>IF(G46/E46&lt;3,"اشکال دارد؛ نمی شود گروه فرهنگی'کمتر از 3 نفر فعال باشد؛ "," ")</f>
        <v>#DIV/0!</v>
      </c>
    </row>
    <row r="47" spans="1:10" ht="14.1" customHeight="1">
      <c r="A47" s="71">
        <f t="shared" si="1"/>
        <v>44</v>
      </c>
      <c r="B47" s="274"/>
      <c r="C47" s="278"/>
      <c r="D47" s="76" t="s">
        <v>228</v>
      </c>
      <c r="E47" s="80"/>
      <c r="F47" s="80"/>
      <c r="G47" s="78"/>
      <c r="H47" s="79">
        <f t="shared" si="0"/>
        <v>0</v>
      </c>
      <c r="I47" s="66" t="e">
        <f>IF(G47/E47&lt;3,"اشکال دارد؛ نمی شود گروه فرهنگی'کمتر از 3 نفر فعال باشد؛ "," ")</f>
        <v>#DIV/0!</v>
      </c>
    </row>
    <row r="48" spans="1:10" ht="14.1" customHeight="1">
      <c r="A48" s="71">
        <f t="shared" si="1"/>
        <v>45</v>
      </c>
      <c r="B48" s="274"/>
      <c r="C48" s="278"/>
      <c r="D48" s="76" t="s">
        <v>229</v>
      </c>
      <c r="E48" s="80"/>
      <c r="F48" s="78"/>
      <c r="G48" s="81"/>
      <c r="H48" s="79">
        <f t="shared" si="0"/>
        <v>0</v>
      </c>
      <c r="I48" s="66" t="e">
        <f>IF(G48/E48&lt;3,"اشکال دارد؛ نمی شود گروه فرهنگی'کمتر از 3 نفر فعال باشد؛ "," ")</f>
        <v>#DIV/0!</v>
      </c>
    </row>
    <row r="49" spans="1:10" ht="14.1" customHeight="1">
      <c r="A49" s="71">
        <f t="shared" si="1"/>
        <v>46</v>
      </c>
      <c r="B49" s="274"/>
      <c r="C49" s="278"/>
      <c r="D49" s="76" t="s">
        <v>230</v>
      </c>
      <c r="E49" s="77"/>
      <c r="F49" s="78"/>
      <c r="G49" s="78"/>
      <c r="H49" s="79">
        <f t="shared" si="0"/>
        <v>0</v>
      </c>
    </row>
    <row r="50" spans="1:10" ht="14.1" customHeight="1">
      <c r="A50" s="71">
        <f t="shared" si="1"/>
        <v>47</v>
      </c>
      <c r="B50" s="274"/>
      <c r="C50" s="274" t="s">
        <v>231</v>
      </c>
      <c r="D50" s="76" t="s">
        <v>232</v>
      </c>
      <c r="E50" s="77"/>
      <c r="F50" s="77"/>
      <c r="G50" s="78"/>
      <c r="H50" s="79">
        <f t="shared" si="0"/>
        <v>0</v>
      </c>
      <c r="I50" s="66" t="s">
        <v>233</v>
      </c>
    </row>
    <row r="51" spans="1:10" ht="14.1" customHeight="1">
      <c r="A51" s="71">
        <f t="shared" si="1"/>
        <v>48</v>
      </c>
      <c r="B51" s="274"/>
      <c r="C51" s="275"/>
      <c r="D51" s="76" t="s">
        <v>234</v>
      </c>
      <c r="E51" s="77"/>
      <c r="F51" s="77"/>
      <c r="G51" s="78"/>
      <c r="H51" s="79">
        <f t="shared" si="0"/>
        <v>0</v>
      </c>
      <c r="I51" s="66" t="str">
        <f>IF(G51&lt;1,"اشکال دارد؛ نمی شود مدرس روشنگر فرهنگی کمتر از 1 نفر فعال باشد؛ "," ")</f>
        <v xml:space="preserve">اشکال دارد؛ نمی شود مدرس روشنگر فرهنگی کمتر از 1 نفر فعال باشد؛ </v>
      </c>
      <c r="J51" s="66" t="str">
        <f>IF(G51&gt;1,"اشکال دارد؛ نمی شود مدرس روشنگر فرهنگی بیشتر از 1 نفر باشد؛ "," ")</f>
        <v xml:space="preserve"> </v>
      </c>
    </row>
    <row r="52" spans="1:10" ht="14.1" customHeight="1">
      <c r="A52" s="71">
        <f t="shared" si="1"/>
        <v>49</v>
      </c>
      <c r="B52" s="274"/>
      <c r="C52" s="279" t="s">
        <v>235</v>
      </c>
      <c r="D52" s="76" t="s">
        <v>236</v>
      </c>
      <c r="E52" s="77"/>
      <c r="F52" s="78"/>
      <c r="G52" s="78"/>
      <c r="H52" s="79">
        <f t="shared" si="0"/>
        <v>0</v>
      </c>
    </row>
    <row r="53" spans="1:10" ht="14.1" customHeight="1">
      <c r="A53" s="71">
        <f t="shared" si="1"/>
        <v>50</v>
      </c>
      <c r="B53" s="274"/>
      <c r="C53" s="280"/>
      <c r="D53" s="76" t="s">
        <v>237</v>
      </c>
      <c r="E53" s="77"/>
      <c r="F53" s="78"/>
      <c r="G53" s="78"/>
      <c r="H53" s="79">
        <f t="shared" si="0"/>
        <v>0</v>
      </c>
    </row>
    <row r="54" spans="1:10" ht="14.1" customHeight="1">
      <c r="A54" s="71">
        <f t="shared" si="1"/>
        <v>51</v>
      </c>
      <c r="B54" s="274"/>
      <c r="C54" s="281"/>
      <c r="D54" s="76" t="s">
        <v>238</v>
      </c>
      <c r="E54" s="77"/>
      <c r="F54" s="78"/>
      <c r="G54" s="78"/>
      <c r="H54" s="79">
        <f t="shared" si="0"/>
        <v>0</v>
      </c>
    </row>
    <row r="55" spans="1:10" ht="14.1" customHeight="1">
      <c r="A55" s="71">
        <f t="shared" si="1"/>
        <v>52</v>
      </c>
      <c r="B55" s="274"/>
      <c r="C55" s="276" t="s">
        <v>239</v>
      </c>
      <c r="D55" s="76" t="s">
        <v>240</v>
      </c>
      <c r="E55" s="77"/>
      <c r="F55" s="78"/>
      <c r="G55" s="78"/>
      <c r="H55" s="79">
        <f t="shared" si="0"/>
        <v>0</v>
      </c>
    </row>
    <row r="56" spans="1:10" ht="14.1" customHeight="1">
      <c r="A56" s="71">
        <f t="shared" si="1"/>
        <v>53</v>
      </c>
      <c r="B56" s="274"/>
      <c r="C56" s="276"/>
      <c r="D56" s="76" t="s">
        <v>43</v>
      </c>
      <c r="E56" s="77"/>
      <c r="F56" s="78"/>
      <c r="G56" s="78"/>
      <c r="H56" s="79">
        <f t="shared" si="0"/>
        <v>0</v>
      </c>
    </row>
    <row r="57" spans="1:10" ht="14.1" customHeight="1">
      <c r="A57" s="71">
        <f t="shared" si="1"/>
        <v>54</v>
      </c>
      <c r="B57" s="274"/>
      <c r="C57" s="276"/>
      <c r="D57" s="76" t="s">
        <v>241</v>
      </c>
      <c r="E57" s="77"/>
      <c r="F57" s="78"/>
      <c r="G57" s="78"/>
      <c r="H57" s="79">
        <f t="shared" si="0"/>
        <v>0</v>
      </c>
    </row>
    <row r="58" spans="1:10" ht="14.1" customHeight="1">
      <c r="A58" s="71">
        <f t="shared" si="1"/>
        <v>55</v>
      </c>
      <c r="B58" s="274"/>
      <c r="C58" s="276"/>
      <c r="D58" s="76" t="s">
        <v>242</v>
      </c>
      <c r="E58" s="77"/>
      <c r="F58" s="78"/>
      <c r="G58" s="78"/>
      <c r="H58" s="79">
        <f t="shared" si="0"/>
        <v>0</v>
      </c>
    </row>
    <row r="59" spans="1:10" ht="14.1" customHeight="1">
      <c r="A59" s="71">
        <f t="shared" si="1"/>
        <v>56</v>
      </c>
      <c r="B59" s="274"/>
      <c r="C59" s="76" t="s">
        <v>243</v>
      </c>
      <c r="D59" s="76" t="s">
        <v>244</v>
      </c>
      <c r="E59" s="77"/>
      <c r="F59" s="78"/>
      <c r="G59" s="78"/>
      <c r="H59" s="79">
        <f t="shared" si="0"/>
        <v>0</v>
      </c>
    </row>
    <row r="60" spans="1:10" ht="14.1" customHeight="1">
      <c r="A60" s="71">
        <f t="shared" si="1"/>
        <v>57</v>
      </c>
      <c r="B60" s="274"/>
      <c r="C60" s="276" t="s">
        <v>245</v>
      </c>
      <c r="D60" s="76" t="s">
        <v>246</v>
      </c>
      <c r="E60" s="77"/>
      <c r="F60" s="78"/>
      <c r="G60" s="78"/>
      <c r="H60" s="79">
        <f t="shared" si="0"/>
        <v>0</v>
      </c>
    </row>
    <row r="61" spans="1:10" ht="14.1" customHeight="1">
      <c r="A61" s="71">
        <f t="shared" si="1"/>
        <v>58</v>
      </c>
      <c r="B61" s="274"/>
      <c r="C61" s="276"/>
      <c r="D61" s="76" t="s">
        <v>247</v>
      </c>
      <c r="E61" s="77"/>
      <c r="F61" s="78"/>
      <c r="G61" s="78"/>
      <c r="H61" s="79">
        <f t="shared" si="0"/>
        <v>0</v>
      </c>
    </row>
    <row r="62" spans="1:10" ht="14.1" customHeight="1">
      <c r="A62" s="71">
        <f t="shared" si="1"/>
        <v>59</v>
      </c>
      <c r="B62" s="274"/>
      <c r="C62" s="276"/>
      <c r="D62" s="76" t="s">
        <v>248</v>
      </c>
      <c r="E62" s="77"/>
      <c r="F62" s="77"/>
      <c r="G62" s="78"/>
      <c r="H62" s="79">
        <f t="shared" si="0"/>
        <v>0</v>
      </c>
    </row>
    <row r="63" spans="1:10" ht="14.1" customHeight="1">
      <c r="A63" s="71">
        <f t="shared" si="1"/>
        <v>60</v>
      </c>
      <c r="B63" s="275"/>
      <c r="C63" s="276"/>
      <c r="D63" s="76" t="s">
        <v>249</v>
      </c>
      <c r="E63" s="77"/>
      <c r="F63" s="77"/>
      <c r="G63" s="78"/>
      <c r="H63" s="79">
        <f t="shared" si="0"/>
        <v>0</v>
      </c>
    </row>
    <row r="64" spans="1:10" ht="14.1" customHeight="1">
      <c r="A64" s="71">
        <f t="shared" si="1"/>
        <v>61</v>
      </c>
      <c r="B64" s="277" t="s">
        <v>250</v>
      </c>
      <c r="C64" s="279" t="s">
        <v>251</v>
      </c>
      <c r="D64" s="76" t="s">
        <v>252</v>
      </c>
      <c r="E64" s="80"/>
      <c r="F64" s="77"/>
      <c r="G64" s="78"/>
      <c r="H64" s="79">
        <f t="shared" si="0"/>
        <v>0</v>
      </c>
      <c r="I64" s="66" t="e">
        <f>IF(H64/E64&gt;117,"اشکال دارد؛ نمی شود گردان فاتحین بیشتر از 117 نفر فعال باشد؛ "," ")</f>
        <v>#DIV/0!</v>
      </c>
    </row>
    <row r="65" spans="1:10" ht="14.1" customHeight="1">
      <c r="A65" s="71">
        <f t="shared" si="1"/>
        <v>62</v>
      </c>
      <c r="B65" s="274"/>
      <c r="C65" s="280"/>
      <c r="D65" s="76" t="s">
        <v>253</v>
      </c>
      <c r="E65" s="80"/>
      <c r="F65" s="77"/>
      <c r="G65" s="78"/>
      <c r="H65" s="79">
        <f t="shared" si="0"/>
        <v>0</v>
      </c>
      <c r="I65" s="66" t="e">
        <f>IF(H65/E65&gt;265,"اشکال دارد؛ نمی شود گردان امام حسین(ع) بیشتر از 265 نفر فعال باشد؛ "," ")</f>
        <v>#DIV/0!</v>
      </c>
    </row>
    <row r="66" spans="1:10" ht="14.1" customHeight="1">
      <c r="A66" s="71">
        <f t="shared" si="1"/>
        <v>63</v>
      </c>
      <c r="B66" s="274"/>
      <c r="C66" s="280"/>
      <c r="D66" s="76" t="s">
        <v>254</v>
      </c>
      <c r="E66" s="80"/>
      <c r="F66" s="77"/>
      <c r="G66" s="78"/>
      <c r="H66" s="79">
        <f t="shared" si="0"/>
        <v>0</v>
      </c>
      <c r="I66" s="66" t="e">
        <f>IF(H66/E66&gt;229,"اشکال دارد؛ نمی شود گردان امام علی(ع) بیشتر از 229 نفر فعال باشد؛ "," ")</f>
        <v>#DIV/0!</v>
      </c>
    </row>
    <row r="67" spans="1:10" ht="14.1" customHeight="1">
      <c r="A67" s="71">
        <f t="shared" si="1"/>
        <v>64</v>
      </c>
      <c r="B67" s="274"/>
      <c r="C67" s="280"/>
      <c r="D67" s="76" t="s">
        <v>255</v>
      </c>
      <c r="E67" s="80"/>
      <c r="F67" s="77"/>
      <c r="G67" s="78"/>
      <c r="H67" s="79">
        <f t="shared" si="0"/>
        <v>0</v>
      </c>
      <c r="I67" s="66" t="e">
        <f>IF(H67/E67&gt;234,"اشکال دارد؛ نمی شود گردان بیت المقدس بیشتر از 234 نفر فعال باشد؛ "," ")</f>
        <v>#DIV/0!</v>
      </c>
    </row>
    <row r="68" spans="1:10" ht="14.1" customHeight="1">
      <c r="A68" s="71">
        <f t="shared" si="1"/>
        <v>65</v>
      </c>
      <c r="B68" s="274"/>
      <c r="C68" s="280"/>
      <c r="D68" s="76" t="s">
        <v>256</v>
      </c>
      <c r="E68" s="80"/>
      <c r="F68" s="77"/>
      <c r="G68" s="78"/>
      <c r="H68" s="79">
        <f t="shared" si="0"/>
        <v>0</v>
      </c>
      <c r="I68" s="66" t="e">
        <f>IF(H68/E68&gt;234,"اشکال دارد؛ نمی شود گردان کوثر بیشتر از 234 نفر فعال باشد؛ "," ")</f>
        <v>#DIV/0!</v>
      </c>
    </row>
    <row r="69" spans="1:10" ht="14.1" customHeight="1">
      <c r="A69" s="71">
        <f t="shared" si="1"/>
        <v>66</v>
      </c>
      <c r="B69" s="274"/>
      <c r="C69" s="280"/>
      <c r="D69" s="76" t="s">
        <v>257</v>
      </c>
      <c r="E69" s="80"/>
      <c r="F69" s="77"/>
      <c r="G69" s="78"/>
      <c r="H69" s="79">
        <f t="shared" si="0"/>
        <v>0</v>
      </c>
    </row>
    <row r="70" spans="1:10" ht="14.1" customHeight="1">
      <c r="A70" s="71">
        <f t="shared" ref="A70:A133" si="4">A69+1</f>
        <v>67</v>
      </c>
      <c r="B70" s="274"/>
      <c r="C70" s="280"/>
      <c r="D70" s="76" t="s">
        <v>258</v>
      </c>
      <c r="E70" s="80"/>
      <c r="F70" s="77"/>
      <c r="G70" s="78"/>
      <c r="H70" s="79">
        <f t="shared" si="0"/>
        <v>0</v>
      </c>
    </row>
    <row r="71" spans="1:10" ht="14.1" customHeight="1">
      <c r="A71" s="71">
        <f t="shared" si="4"/>
        <v>68</v>
      </c>
      <c r="B71" s="274"/>
      <c r="C71" s="280"/>
      <c r="D71" s="76" t="s">
        <v>259</v>
      </c>
      <c r="E71" s="80"/>
      <c r="F71" s="77"/>
      <c r="G71" s="78"/>
      <c r="H71" s="79">
        <f t="shared" si="0"/>
        <v>0</v>
      </c>
      <c r="I71" s="66" t="e">
        <f>IF(H71/E71&gt;79,"اشکال دارد؛ نمی شود ناوگروه بیشتر از 79 نفر فعال باشد؛ "," ")</f>
        <v>#DIV/0!</v>
      </c>
    </row>
    <row r="72" spans="1:10" ht="14.1" customHeight="1">
      <c r="A72" s="71">
        <f t="shared" si="4"/>
        <v>69</v>
      </c>
      <c r="B72" s="274"/>
      <c r="C72" s="280"/>
      <c r="D72" s="76" t="s">
        <v>260</v>
      </c>
      <c r="E72" s="80"/>
      <c r="F72" s="77"/>
      <c r="G72" s="78"/>
      <c r="H72" s="79">
        <f t="shared" si="0"/>
        <v>0</v>
      </c>
      <c r="I72" s="66" t="e">
        <f>IF(H72/E72&gt;30,"اشکال دارد؛ نمی شود تخریب بیشتر از 30 نفر فعال باشد؛ "," ")</f>
        <v>#DIV/0!</v>
      </c>
      <c r="J72" s="66" t="str">
        <f>IF(E72&gt;1,"جای بررسی دارد؛ آیا بیش از یک گردان در سطح سپاه استان وجود دارد؟ اگر جواب منفی است پس اشکال دارد"," ")</f>
        <v xml:space="preserve"> </v>
      </c>
    </row>
    <row r="73" spans="1:10" ht="14.1" customHeight="1">
      <c r="A73" s="71">
        <f t="shared" si="4"/>
        <v>70</v>
      </c>
      <c r="B73" s="274"/>
      <c r="C73" s="280"/>
      <c r="D73" s="76" t="s">
        <v>261</v>
      </c>
      <c r="E73" s="80"/>
      <c r="F73" s="77"/>
      <c r="G73" s="78"/>
      <c r="H73" s="79">
        <f t="shared" si="0"/>
        <v>0</v>
      </c>
      <c r="I73" s="66" t="e">
        <f>IF(H73/E73&gt;132,"اشکال دارد؛ نمی شود توپخانه بیشتر از 132 نفر فعال باشد؛ "," ")</f>
        <v>#DIV/0!</v>
      </c>
      <c r="J73" s="66" t="str">
        <f t="shared" ref="J73:J93" si="5">IF(E73&gt;1,"جای بررسی دارد؛ آیا بیش از یک گردان در سطح سپاه استان وجود دارد؟ اگر جواب منفی است پس اشکال دارد"," ")</f>
        <v xml:space="preserve"> </v>
      </c>
    </row>
    <row r="74" spans="1:10" ht="14.1" customHeight="1">
      <c r="A74" s="71">
        <f t="shared" si="4"/>
        <v>71</v>
      </c>
      <c r="B74" s="274"/>
      <c r="C74" s="280"/>
      <c r="D74" s="76" t="s">
        <v>262</v>
      </c>
      <c r="E74" s="80"/>
      <c r="F74" s="77"/>
      <c r="G74" s="78"/>
      <c r="H74" s="79">
        <f t="shared" si="0"/>
        <v>0</v>
      </c>
      <c r="I74" s="66" t="e">
        <f>IF(H74/E74&gt;46,"اشکال دارد؛ نمی شود پدافند بیشتر از 46 نفر فعال باشد؛ "," ")</f>
        <v>#DIV/0!</v>
      </c>
      <c r="J74" s="66" t="str">
        <f t="shared" si="5"/>
        <v xml:space="preserve"> </v>
      </c>
    </row>
    <row r="75" spans="1:10" ht="14.1" customHeight="1">
      <c r="A75" s="71">
        <f t="shared" si="4"/>
        <v>72</v>
      </c>
      <c r="B75" s="274"/>
      <c r="C75" s="280"/>
      <c r="D75" s="76" t="s">
        <v>263</v>
      </c>
      <c r="E75" s="80"/>
      <c r="F75" s="77"/>
      <c r="G75" s="78"/>
      <c r="H75" s="79">
        <f t="shared" si="0"/>
        <v>0</v>
      </c>
      <c r="I75" s="66" t="e">
        <f>IF(H75/E75&gt;105,"اشکال دارد؛ نمی شود ادوات بیشتر از 105 نفر فعال باشد؛ "," ")</f>
        <v>#DIV/0!</v>
      </c>
      <c r="J75" s="66" t="str">
        <f t="shared" si="5"/>
        <v xml:space="preserve"> </v>
      </c>
    </row>
    <row r="76" spans="1:10" ht="14.1" customHeight="1">
      <c r="A76" s="71">
        <f t="shared" si="4"/>
        <v>73</v>
      </c>
      <c r="B76" s="274"/>
      <c r="C76" s="280"/>
      <c r="D76" s="76" t="s">
        <v>264</v>
      </c>
      <c r="E76" s="80"/>
      <c r="F76" s="77"/>
      <c r="G76" s="78"/>
      <c r="H76" s="79">
        <f t="shared" si="0"/>
        <v>0</v>
      </c>
      <c r="I76" s="66" t="e">
        <f>IF(H76/E76&gt;30,"اشکال دارد؛ نمی شود جنگ نوین بیشتر از 30 نفر فعال باشد؛ "," ")</f>
        <v>#DIV/0!</v>
      </c>
      <c r="J76" s="66" t="str">
        <f t="shared" si="5"/>
        <v xml:space="preserve"> </v>
      </c>
    </row>
    <row r="77" spans="1:10" ht="14.1" customHeight="1">
      <c r="A77" s="71">
        <f t="shared" si="4"/>
        <v>74</v>
      </c>
      <c r="B77" s="274"/>
      <c r="C77" s="280"/>
      <c r="D77" s="76" t="s">
        <v>265</v>
      </c>
      <c r="E77" s="80"/>
      <c r="F77" s="77"/>
      <c r="G77" s="78"/>
      <c r="H77" s="79">
        <f t="shared" si="0"/>
        <v>0</v>
      </c>
      <c r="I77" s="66" t="e">
        <f>IF(H77/E77&gt;30,"اشکال دارد؛ نمی شود اطلاعات بیشتر از 30 نفر فعال باشد؛ "," ")</f>
        <v>#DIV/0!</v>
      </c>
      <c r="J77" s="66" t="str">
        <f t="shared" si="5"/>
        <v xml:space="preserve"> </v>
      </c>
    </row>
    <row r="78" spans="1:10" ht="14.1" customHeight="1">
      <c r="A78" s="71">
        <f t="shared" si="4"/>
        <v>75</v>
      </c>
      <c r="B78" s="274"/>
      <c r="C78" s="280"/>
      <c r="D78" s="76" t="s">
        <v>266</v>
      </c>
      <c r="E78" s="80"/>
      <c r="F78" s="77"/>
      <c r="G78" s="78"/>
      <c r="H78" s="79">
        <f t="shared" ref="H78:H145" si="6">G78+F78</f>
        <v>0</v>
      </c>
      <c r="I78" s="66" t="e">
        <f>IF(H78/E78&gt;60,"اشکال دارد؛ نمی شود مهندسی بیشتر از 60 نفر فعال باشد؛ "," ")</f>
        <v>#DIV/0!</v>
      </c>
      <c r="J78" s="66" t="str">
        <f t="shared" si="5"/>
        <v xml:space="preserve"> </v>
      </c>
    </row>
    <row r="79" spans="1:10" ht="14.1" customHeight="1">
      <c r="A79" s="71">
        <f t="shared" si="4"/>
        <v>76</v>
      </c>
      <c r="B79" s="274"/>
      <c r="C79" s="280"/>
      <c r="D79" s="76" t="s">
        <v>267</v>
      </c>
      <c r="E79" s="80"/>
      <c r="F79" s="77"/>
      <c r="G79" s="78"/>
      <c r="H79" s="79">
        <f t="shared" si="6"/>
        <v>0</v>
      </c>
      <c r="I79" s="66" t="e">
        <f>IF(H79/E79&gt;10,"اشکال دارد؛ نمی شود جنگال بیشتر از 10 نفر فعال باشد؛ "," ")</f>
        <v>#DIV/0!</v>
      </c>
      <c r="J79" s="66" t="str">
        <f t="shared" si="5"/>
        <v xml:space="preserve"> </v>
      </c>
    </row>
    <row r="80" spans="1:10" ht="14.1" customHeight="1">
      <c r="A80" s="71">
        <f t="shared" si="4"/>
        <v>77</v>
      </c>
      <c r="B80" s="274"/>
      <c r="C80" s="280"/>
      <c r="D80" s="76" t="s">
        <v>268</v>
      </c>
      <c r="E80" s="80"/>
      <c r="F80" s="77"/>
      <c r="G80" s="78"/>
      <c r="H80" s="79">
        <f t="shared" si="6"/>
        <v>0</v>
      </c>
      <c r="I80" s="66" t="e">
        <f>IF(H80/E80&gt;34,"اشکال دارد؛ نمی شود بهداری بیشتر از 34 نفر فعال باشد؛ "," ")</f>
        <v>#DIV/0!</v>
      </c>
      <c r="J80" s="66" t="str">
        <f t="shared" si="5"/>
        <v xml:space="preserve"> </v>
      </c>
    </row>
    <row r="81" spans="1:11" ht="14.1" customHeight="1">
      <c r="A81" s="71">
        <f t="shared" si="4"/>
        <v>78</v>
      </c>
      <c r="B81" s="274"/>
      <c r="C81" s="280"/>
      <c r="D81" s="76" t="s">
        <v>269</v>
      </c>
      <c r="E81" s="80"/>
      <c r="F81" s="77"/>
      <c r="G81" s="78"/>
      <c r="H81" s="79">
        <f t="shared" si="6"/>
        <v>0</v>
      </c>
      <c r="I81" s="66" t="e">
        <f>IF(H81/E81&gt;10,"اشکال دارد؛ نمی شود قرارگاه بیشتر از 10 نفر فعال باشد؛ "," ")</f>
        <v>#DIV/0!</v>
      </c>
      <c r="J81" s="66" t="str">
        <f t="shared" si="5"/>
        <v xml:space="preserve"> </v>
      </c>
    </row>
    <row r="82" spans="1:11" ht="14.1" customHeight="1">
      <c r="A82" s="71">
        <f t="shared" si="4"/>
        <v>79</v>
      </c>
      <c r="B82" s="274"/>
      <c r="C82" s="280"/>
      <c r="D82" s="76" t="s">
        <v>270</v>
      </c>
      <c r="E82" s="80"/>
      <c r="F82" s="77"/>
      <c r="G82" s="78"/>
      <c r="H82" s="79">
        <f t="shared" si="6"/>
        <v>0</v>
      </c>
      <c r="I82" s="66" t="e">
        <f>IF(H82/E82&gt;40,"اشکال دارد؛ نمی شود آماد بیشتر از 40 نفر فعال باشد؛ "," ")</f>
        <v>#DIV/0!</v>
      </c>
      <c r="J82" s="66" t="str">
        <f t="shared" si="5"/>
        <v xml:space="preserve"> </v>
      </c>
    </row>
    <row r="83" spans="1:11" ht="14.1" customHeight="1">
      <c r="A83" s="71">
        <f t="shared" si="4"/>
        <v>80</v>
      </c>
      <c r="B83" s="274"/>
      <c r="C83" s="280"/>
      <c r="D83" s="76" t="s">
        <v>271</v>
      </c>
      <c r="E83" s="80"/>
      <c r="F83" s="77"/>
      <c r="G83" s="78"/>
      <c r="H83" s="79">
        <f t="shared" si="6"/>
        <v>0</v>
      </c>
      <c r="I83" s="66" t="e">
        <f>IF(H83/E83&gt;30,"اشکال دارد؛ نمی شود فاوا بیشتر از 30 نفر فعال باشد؛ "," ")</f>
        <v>#DIV/0!</v>
      </c>
      <c r="J83" s="66" t="str">
        <f t="shared" si="5"/>
        <v xml:space="preserve"> </v>
      </c>
    </row>
    <row r="84" spans="1:11" ht="14.1" customHeight="1">
      <c r="A84" s="71">
        <f t="shared" si="4"/>
        <v>81</v>
      </c>
      <c r="B84" s="274"/>
      <c r="C84" s="280"/>
      <c r="D84" s="76" t="s">
        <v>272</v>
      </c>
      <c r="E84" s="80"/>
      <c r="F84" s="77"/>
      <c r="G84" s="78"/>
      <c r="H84" s="79">
        <f t="shared" si="6"/>
        <v>0</v>
      </c>
      <c r="I84" s="66" t="e">
        <f>IF(H84/E84&gt;10,"اشکال دارد؛ نمی شود تداوم آموزش بیشتر از 10 نفر فعال باشد؛ "," ")</f>
        <v>#DIV/0!</v>
      </c>
      <c r="J84" s="66" t="str">
        <f t="shared" si="5"/>
        <v xml:space="preserve"> </v>
      </c>
    </row>
    <row r="85" spans="1:11" ht="14.1" customHeight="1">
      <c r="A85" s="71">
        <f t="shared" si="4"/>
        <v>82</v>
      </c>
      <c r="B85" s="274"/>
      <c r="C85" s="280"/>
      <c r="D85" s="76" t="s">
        <v>273</v>
      </c>
      <c r="E85" s="80"/>
      <c r="F85" s="77"/>
      <c r="G85" s="78"/>
      <c r="H85" s="79">
        <f t="shared" si="6"/>
        <v>0</v>
      </c>
      <c r="J85" s="66" t="str">
        <f t="shared" si="5"/>
        <v xml:space="preserve"> </v>
      </c>
    </row>
    <row r="86" spans="1:11" ht="14.1" customHeight="1">
      <c r="A86" s="71">
        <f t="shared" si="4"/>
        <v>83</v>
      </c>
      <c r="B86" s="274"/>
      <c r="C86" s="280"/>
      <c r="D86" s="76" t="s">
        <v>274</v>
      </c>
      <c r="E86" s="80"/>
      <c r="F86" s="77"/>
      <c r="G86" s="78"/>
      <c r="H86" s="79">
        <f t="shared" si="6"/>
        <v>0</v>
      </c>
      <c r="J86" s="66" t="str">
        <f t="shared" si="5"/>
        <v xml:space="preserve"> </v>
      </c>
    </row>
    <row r="87" spans="1:11" ht="14.1" customHeight="1">
      <c r="A87" s="71">
        <f t="shared" si="4"/>
        <v>84</v>
      </c>
      <c r="B87" s="274"/>
      <c r="C87" s="280"/>
      <c r="D87" s="76" t="s">
        <v>275</v>
      </c>
      <c r="E87" s="80"/>
      <c r="F87" s="77"/>
      <c r="G87" s="78"/>
      <c r="H87" s="79">
        <f t="shared" si="6"/>
        <v>0</v>
      </c>
      <c r="J87" s="66" t="str">
        <f t="shared" si="5"/>
        <v xml:space="preserve"> </v>
      </c>
    </row>
    <row r="88" spans="1:11" ht="14.1" customHeight="1">
      <c r="A88" s="71">
        <f t="shared" si="4"/>
        <v>85</v>
      </c>
      <c r="B88" s="274"/>
      <c r="C88" s="280"/>
      <c r="D88" s="76" t="s">
        <v>276</v>
      </c>
      <c r="E88" s="80"/>
      <c r="F88" s="77"/>
      <c r="G88" s="78"/>
      <c r="H88" s="79">
        <f t="shared" si="6"/>
        <v>0</v>
      </c>
      <c r="J88" s="66" t="str">
        <f t="shared" si="5"/>
        <v xml:space="preserve"> </v>
      </c>
    </row>
    <row r="89" spans="1:11" ht="14.1" customHeight="1">
      <c r="A89" s="71">
        <f t="shared" si="4"/>
        <v>86</v>
      </c>
      <c r="B89" s="274"/>
      <c r="C89" s="280"/>
      <c r="D89" s="76" t="s">
        <v>277</v>
      </c>
      <c r="E89" s="80"/>
      <c r="F89" s="77"/>
      <c r="G89" s="78"/>
      <c r="H89" s="79">
        <f t="shared" si="6"/>
        <v>0</v>
      </c>
      <c r="J89" s="66" t="str">
        <f t="shared" si="5"/>
        <v xml:space="preserve"> </v>
      </c>
    </row>
    <row r="90" spans="1:11" ht="14.1" customHeight="1">
      <c r="A90" s="71">
        <f t="shared" si="4"/>
        <v>87</v>
      </c>
      <c r="B90" s="274"/>
      <c r="C90" s="280"/>
      <c r="D90" s="76" t="s">
        <v>278</v>
      </c>
      <c r="E90" s="80"/>
      <c r="F90" s="77"/>
      <c r="G90" s="78"/>
      <c r="H90" s="79">
        <f t="shared" si="6"/>
        <v>0</v>
      </c>
      <c r="J90" s="66" t="str">
        <f t="shared" si="5"/>
        <v xml:space="preserve"> </v>
      </c>
    </row>
    <row r="91" spans="1:11" ht="14.1" customHeight="1">
      <c r="A91" s="71">
        <f t="shared" si="4"/>
        <v>88</v>
      </c>
      <c r="B91" s="274"/>
      <c r="C91" s="280"/>
      <c r="D91" s="76" t="s">
        <v>279</v>
      </c>
      <c r="E91" s="80"/>
      <c r="F91" s="77"/>
      <c r="G91" s="78"/>
      <c r="H91" s="79">
        <f t="shared" si="6"/>
        <v>0</v>
      </c>
      <c r="J91" s="66" t="str">
        <f t="shared" si="5"/>
        <v xml:space="preserve"> </v>
      </c>
    </row>
    <row r="92" spans="1:11" ht="14.1" customHeight="1">
      <c r="A92" s="71">
        <f t="shared" si="4"/>
        <v>89</v>
      </c>
      <c r="B92" s="274"/>
      <c r="C92" s="280"/>
      <c r="D92" s="76" t="s">
        <v>280</v>
      </c>
      <c r="E92" s="80"/>
      <c r="F92" s="77"/>
      <c r="G92" s="78"/>
      <c r="H92" s="79">
        <f t="shared" si="6"/>
        <v>0</v>
      </c>
      <c r="J92" s="66" t="str">
        <f t="shared" si="5"/>
        <v xml:space="preserve"> </v>
      </c>
    </row>
    <row r="93" spans="1:11" ht="14.1" customHeight="1">
      <c r="A93" s="71">
        <f t="shared" si="4"/>
        <v>90</v>
      </c>
      <c r="B93" s="274"/>
      <c r="C93" s="280"/>
      <c r="D93" s="76" t="s">
        <v>281</v>
      </c>
      <c r="E93" s="80"/>
      <c r="F93" s="77"/>
      <c r="G93" s="78"/>
      <c r="H93" s="79">
        <f t="shared" si="6"/>
        <v>0</v>
      </c>
      <c r="J93" s="66" t="str">
        <f t="shared" si="5"/>
        <v xml:space="preserve"> </v>
      </c>
    </row>
    <row r="94" spans="1:11" ht="14.1" customHeight="1">
      <c r="A94" s="71">
        <f t="shared" si="4"/>
        <v>91</v>
      </c>
      <c r="B94" s="274"/>
      <c r="C94" s="280"/>
      <c r="D94" s="76" t="s">
        <v>282</v>
      </c>
      <c r="E94" s="77"/>
      <c r="F94" s="77"/>
      <c r="G94" s="78"/>
      <c r="H94" s="79">
        <f t="shared" si="6"/>
        <v>0</v>
      </c>
    </row>
    <row r="95" spans="1:11" ht="14.1" customHeight="1">
      <c r="A95" s="71">
        <f t="shared" si="4"/>
        <v>92</v>
      </c>
      <c r="B95" s="274"/>
      <c r="C95" s="280"/>
      <c r="D95" s="76" t="s">
        <v>283</v>
      </c>
      <c r="E95" s="77"/>
      <c r="F95" s="78"/>
      <c r="G95" s="78"/>
      <c r="H95" s="79">
        <f t="shared" si="6"/>
        <v>0</v>
      </c>
    </row>
    <row r="96" spans="1:11" ht="14.1" customHeight="1">
      <c r="A96" s="71">
        <f t="shared" si="4"/>
        <v>93</v>
      </c>
      <c r="B96" s="274"/>
      <c r="C96" s="280"/>
      <c r="D96" s="76" t="s">
        <v>284</v>
      </c>
      <c r="E96" s="77"/>
      <c r="F96" s="78"/>
      <c r="G96" s="78"/>
      <c r="H96" s="79">
        <f t="shared" si="6"/>
        <v>0</v>
      </c>
      <c r="K96" s="66"/>
    </row>
    <row r="97" spans="1:11" ht="14.1" customHeight="1">
      <c r="A97" s="71">
        <f t="shared" si="4"/>
        <v>94</v>
      </c>
      <c r="B97" s="274"/>
      <c r="C97" s="280"/>
      <c r="D97" s="76" t="s">
        <v>285</v>
      </c>
      <c r="E97" s="80"/>
      <c r="F97" s="78"/>
      <c r="G97" s="78"/>
      <c r="H97" s="79">
        <f t="shared" si="6"/>
        <v>0</v>
      </c>
      <c r="I97" s="66" t="e">
        <f>IF(G97/E97&lt;3,"اشکال دارد؛ نمی شود گشت محله محور کمتر از 3 نفر فعال باشد؛ "," ")</f>
        <v>#DIV/0!</v>
      </c>
      <c r="J97" s="66" t="e">
        <f>IF(G97/E97&gt;5,"اشکال دارد؛ نمی شود گشت رضویون بیشتر از 5 نفر فعال باشد؛ "," ")</f>
        <v>#DIV/0!</v>
      </c>
    </row>
    <row r="98" spans="1:11" ht="14.1" customHeight="1">
      <c r="A98" s="71">
        <f t="shared" si="4"/>
        <v>95</v>
      </c>
      <c r="B98" s="274"/>
      <c r="C98" s="280"/>
      <c r="D98" s="76" t="s">
        <v>286</v>
      </c>
      <c r="E98" s="80"/>
      <c r="F98" s="78"/>
      <c r="G98" s="78"/>
      <c r="H98" s="79">
        <f t="shared" si="6"/>
        <v>0</v>
      </c>
      <c r="I98" s="66" t="e">
        <f>IF(G98/E98&lt;3,"اشکال دارد؛ نمی شود تیم پشتیبان کمتر از 3 نفر فعال باشد؛ "," ")</f>
        <v>#DIV/0!</v>
      </c>
      <c r="J98" s="66" t="e">
        <f>IF(G98/E98&gt;4,"اشکال دارد؛ نمی شود تیم پشتیبان بیشتر از 4 نفر فعال باشد؛ "," ")</f>
        <v>#DIV/0!</v>
      </c>
      <c r="K98" s="66"/>
    </row>
    <row r="99" spans="1:11" ht="14.1" customHeight="1">
      <c r="A99" s="71">
        <f t="shared" si="4"/>
        <v>96</v>
      </c>
      <c r="B99" s="274"/>
      <c r="C99" s="276" t="s">
        <v>287</v>
      </c>
      <c r="D99" s="76" t="s">
        <v>288</v>
      </c>
      <c r="E99" s="80"/>
      <c r="F99" s="78"/>
      <c r="G99" s="78"/>
      <c r="H99" s="79">
        <f t="shared" si="6"/>
        <v>0</v>
      </c>
      <c r="I99" s="66" t="e">
        <f>IF(G99/E99&lt;11,"اشکال دارد؛ نمی شود هسته گشت کمتر از 11 نفر فعال باشد؛ "," ")</f>
        <v>#DIV/0!</v>
      </c>
      <c r="J99" s="66" t="e">
        <f>IF(G99/E99&gt;13,"اشکال دارد؛ نمی شود هسته گشت بیشتر از 13 نفر فعال باشد؛ "," ")</f>
        <v>#DIV/0!</v>
      </c>
    </row>
    <row r="100" spans="1:11" ht="14.1" customHeight="1">
      <c r="A100" s="71">
        <f t="shared" si="4"/>
        <v>97</v>
      </c>
      <c r="B100" s="275"/>
      <c r="C100" s="276"/>
      <c r="D100" s="76" t="s">
        <v>289</v>
      </c>
      <c r="E100" s="80"/>
      <c r="F100" s="78"/>
      <c r="G100" s="78"/>
      <c r="H100" s="79">
        <f t="shared" si="6"/>
        <v>0</v>
      </c>
      <c r="I100" s="66" t="e">
        <f>IF(G100/E100&lt;3,"اشکال دارد؛ نمی شود شبکه جمع آوری کمتر از 3 نفر فعال باشد؛ "," ")</f>
        <v>#DIV/0!</v>
      </c>
    </row>
    <row r="101" spans="1:11" ht="14.1" customHeight="1">
      <c r="A101" s="71">
        <f t="shared" si="4"/>
        <v>98</v>
      </c>
      <c r="B101" s="277" t="s">
        <v>290</v>
      </c>
      <c r="C101" s="76" t="s">
        <v>291</v>
      </c>
      <c r="D101" s="76" t="s">
        <v>292</v>
      </c>
      <c r="E101" s="80"/>
      <c r="F101" s="77"/>
      <c r="G101" s="78"/>
      <c r="H101" s="79">
        <f t="shared" si="6"/>
        <v>0</v>
      </c>
      <c r="I101" s="66" t="e">
        <f>IF(H101/E101&gt;159,"اشکال دارد؛ نمی شود شمسا بیشتر از 159 نفر فعال باشد؛ "," ")</f>
        <v>#DIV/0!</v>
      </c>
    </row>
    <row r="102" spans="1:11" ht="14.1" customHeight="1">
      <c r="A102" s="71">
        <f t="shared" si="4"/>
        <v>99</v>
      </c>
      <c r="B102" s="274"/>
      <c r="C102" s="278" t="s">
        <v>293</v>
      </c>
      <c r="D102" s="76" t="s">
        <v>294</v>
      </c>
      <c r="E102" s="77"/>
      <c r="F102" s="78"/>
      <c r="G102" s="78"/>
      <c r="H102" s="79">
        <f t="shared" si="6"/>
        <v>0</v>
      </c>
    </row>
    <row r="103" spans="1:11" ht="14.1" customHeight="1">
      <c r="A103" s="71">
        <f t="shared" si="4"/>
        <v>100</v>
      </c>
      <c r="B103" s="274"/>
      <c r="C103" s="278"/>
      <c r="D103" s="76" t="s">
        <v>295</v>
      </c>
      <c r="E103" s="77"/>
      <c r="F103" s="78"/>
      <c r="G103" s="78"/>
      <c r="H103" s="79">
        <f t="shared" si="6"/>
        <v>0</v>
      </c>
    </row>
    <row r="104" spans="1:11" ht="14.1" customHeight="1">
      <c r="A104" s="71">
        <f t="shared" si="4"/>
        <v>101</v>
      </c>
      <c r="B104" s="274"/>
      <c r="C104" s="278"/>
      <c r="D104" s="76" t="s">
        <v>296</v>
      </c>
      <c r="E104" s="77"/>
      <c r="F104" s="78"/>
      <c r="G104" s="78"/>
      <c r="H104" s="79">
        <f t="shared" si="6"/>
        <v>0</v>
      </c>
    </row>
    <row r="105" spans="1:11" ht="14.1" customHeight="1">
      <c r="A105" s="71">
        <f t="shared" si="4"/>
        <v>102</v>
      </c>
      <c r="B105" s="274"/>
      <c r="C105" s="278"/>
      <c r="D105" s="76" t="s">
        <v>297</v>
      </c>
      <c r="E105" s="77"/>
      <c r="F105" s="78"/>
      <c r="G105" s="78"/>
      <c r="H105" s="79">
        <f t="shared" si="6"/>
        <v>0</v>
      </c>
    </row>
    <row r="106" spans="1:11" ht="14.1" customHeight="1">
      <c r="A106" s="71">
        <f t="shared" si="4"/>
        <v>103</v>
      </c>
      <c r="B106" s="274"/>
      <c r="C106" s="278"/>
      <c r="D106" s="76" t="s">
        <v>298</v>
      </c>
      <c r="E106" s="77"/>
      <c r="F106" s="78"/>
      <c r="G106" s="78"/>
      <c r="H106" s="79">
        <f t="shared" si="6"/>
        <v>0</v>
      </c>
    </row>
    <row r="107" spans="1:11" ht="14.1" customHeight="1">
      <c r="A107" s="71">
        <f t="shared" si="4"/>
        <v>104</v>
      </c>
      <c r="B107" s="274"/>
      <c r="C107" s="278"/>
      <c r="D107" s="76" t="s">
        <v>299</v>
      </c>
      <c r="E107" s="77"/>
      <c r="F107" s="78"/>
      <c r="G107" s="78"/>
      <c r="H107" s="79">
        <f t="shared" si="6"/>
        <v>0</v>
      </c>
    </row>
    <row r="108" spans="1:11" ht="14.1" customHeight="1">
      <c r="A108" s="71">
        <f t="shared" si="4"/>
        <v>105</v>
      </c>
      <c r="B108" s="274"/>
      <c r="C108" s="278"/>
      <c r="D108" s="76" t="s">
        <v>300</v>
      </c>
      <c r="E108" s="77"/>
      <c r="F108" s="78"/>
      <c r="G108" s="78"/>
      <c r="H108" s="79">
        <f t="shared" si="6"/>
        <v>0</v>
      </c>
    </row>
    <row r="109" spans="1:11" ht="14.1" customHeight="1">
      <c r="A109" s="71">
        <f t="shared" si="4"/>
        <v>106</v>
      </c>
      <c r="B109" s="274"/>
      <c r="C109" s="278"/>
      <c r="D109" s="76" t="s">
        <v>301</v>
      </c>
      <c r="E109" s="77"/>
      <c r="F109" s="78"/>
      <c r="G109" s="78"/>
      <c r="H109" s="79">
        <f t="shared" si="6"/>
        <v>0</v>
      </c>
    </row>
    <row r="110" spans="1:11" ht="14.1" customHeight="1">
      <c r="A110" s="71">
        <f t="shared" si="4"/>
        <v>107</v>
      </c>
      <c r="B110" s="274"/>
      <c r="C110" s="278"/>
      <c r="D110" s="76" t="s">
        <v>302</v>
      </c>
      <c r="E110" s="77"/>
      <c r="F110" s="77"/>
      <c r="G110" s="78"/>
      <c r="H110" s="79">
        <f t="shared" si="6"/>
        <v>0</v>
      </c>
    </row>
    <row r="111" spans="1:11" ht="14.1" customHeight="1">
      <c r="A111" s="71">
        <f t="shared" si="4"/>
        <v>108</v>
      </c>
      <c r="B111" s="274"/>
      <c r="C111" s="278"/>
      <c r="D111" s="76" t="s">
        <v>303</v>
      </c>
      <c r="E111" s="77"/>
      <c r="F111" s="77"/>
      <c r="G111" s="78"/>
      <c r="H111" s="79">
        <f t="shared" si="6"/>
        <v>0</v>
      </c>
    </row>
    <row r="112" spans="1:11" ht="14.1" customHeight="1">
      <c r="A112" s="71">
        <f t="shared" si="4"/>
        <v>109</v>
      </c>
      <c r="B112" s="274"/>
      <c r="C112" s="278"/>
      <c r="D112" s="76" t="s">
        <v>304</v>
      </c>
      <c r="E112" s="77"/>
      <c r="F112" s="77"/>
      <c r="G112" s="78"/>
      <c r="H112" s="79">
        <f t="shared" si="6"/>
        <v>0</v>
      </c>
    </row>
    <row r="113" spans="1:12" ht="14.1" customHeight="1">
      <c r="A113" s="71">
        <f t="shared" si="4"/>
        <v>110</v>
      </c>
      <c r="B113" s="274"/>
      <c r="C113" s="278"/>
      <c r="D113" s="76" t="s">
        <v>305</v>
      </c>
      <c r="E113" s="77"/>
      <c r="F113" s="77"/>
      <c r="G113" s="78"/>
      <c r="H113" s="79">
        <f t="shared" si="6"/>
        <v>0</v>
      </c>
    </row>
    <row r="114" spans="1:12" ht="14.1" customHeight="1">
      <c r="A114" s="71">
        <f t="shared" si="4"/>
        <v>111</v>
      </c>
      <c r="B114" s="274"/>
      <c r="C114" s="278"/>
      <c r="D114" s="76" t="s">
        <v>306</v>
      </c>
      <c r="E114" s="77"/>
      <c r="F114" s="77"/>
      <c r="G114" s="78"/>
      <c r="H114" s="79">
        <f t="shared" si="6"/>
        <v>0</v>
      </c>
    </row>
    <row r="115" spans="1:12" ht="14.1" customHeight="1">
      <c r="A115" s="71">
        <f t="shared" si="4"/>
        <v>112</v>
      </c>
      <c r="B115" s="274"/>
      <c r="C115" s="278"/>
      <c r="D115" s="76" t="s">
        <v>307</v>
      </c>
      <c r="E115" s="77"/>
      <c r="F115" s="77"/>
      <c r="G115" s="78"/>
      <c r="H115" s="79">
        <f t="shared" si="6"/>
        <v>0</v>
      </c>
    </row>
    <row r="116" spans="1:12" ht="14.1" customHeight="1">
      <c r="A116" s="71">
        <f t="shared" si="4"/>
        <v>113</v>
      </c>
      <c r="B116" s="275"/>
      <c r="C116" s="278"/>
      <c r="D116" s="76" t="s">
        <v>308</v>
      </c>
      <c r="E116" s="77"/>
      <c r="F116" s="77"/>
      <c r="G116" s="78"/>
      <c r="H116" s="79">
        <f t="shared" si="6"/>
        <v>0</v>
      </c>
    </row>
    <row r="117" spans="1:12" ht="17.100000000000001" customHeight="1">
      <c r="A117" s="71">
        <f t="shared" si="4"/>
        <v>114</v>
      </c>
      <c r="B117" s="277" t="s">
        <v>309</v>
      </c>
      <c r="C117" s="276" t="s">
        <v>310</v>
      </c>
      <c r="D117" s="76" t="s">
        <v>311</v>
      </c>
      <c r="E117" s="77"/>
      <c r="F117" s="77"/>
      <c r="G117" s="78"/>
      <c r="H117" s="79">
        <f t="shared" si="6"/>
        <v>0</v>
      </c>
    </row>
    <row r="118" spans="1:12" ht="17.100000000000001" customHeight="1">
      <c r="A118" s="71">
        <f t="shared" si="4"/>
        <v>115</v>
      </c>
      <c r="B118" s="274"/>
      <c r="C118" s="276"/>
      <c r="D118" s="76" t="s">
        <v>312</v>
      </c>
      <c r="E118" s="77"/>
      <c r="F118" s="78"/>
      <c r="G118" s="78"/>
      <c r="H118" s="79">
        <f t="shared" si="6"/>
        <v>0</v>
      </c>
    </row>
    <row r="119" spans="1:12" ht="17.100000000000001" customHeight="1">
      <c r="A119" s="71">
        <f t="shared" si="4"/>
        <v>116</v>
      </c>
      <c r="B119" s="274"/>
      <c r="C119" s="276"/>
      <c r="D119" s="76" t="s">
        <v>313</v>
      </c>
      <c r="E119" s="77"/>
      <c r="F119" s="77"/>
      <c r="G119" s="78"/>
      <c r="H119" s="79">
        <f t="shared" si="6"/>
        <v>0</v>
      </c>
    </row>
    <row r="120" spans="1:12" ht="17.100000000000001" customHeight="1">
      <c r="A120" s="71">
        <f t="shared" si="4"/>
        <v>117</v>
      </c>
      <c r="B120" s="274"/>
      <c r="C120" s="276"/>
      <c r="D120" s="76" t="s">
        <v>314</v>
      </c>
      <c r="E120" s="80"/>
      <c r="F120" s="78"/>
      <c r="G120" s="78"/>
      <c r="H120" s="79">
        <f t="shared" si="6"/>
        <v>0</v>
      </c>
    </row>
    <row r="121" spans="1:12" ht="17.100000000000001" customHeight="1">
      <c r="A121" s="71">
        <f t="shared" si="4"/>
        <v>118</v>
      </c>
      <c r="B121" s="274"/>
      <c r="C121" s="276" t="s">
        <v>315</v>
      </c>
      <c r="D121" s="76" t="s">
        <v>316</v>
      </c>
      <c r="E121" s="80"/>
      <c r="F121" s="78"/>
      <c r="G121" s="78"/>
      <c r="H121" s="79">
        <f t="shared" si="6"/>
        <v>0</v>
      </c>
      <c r="I121" s="66" t="e">
        <f>IF(G121/E121&lt;8,"اشکال دارد؛ نمی شود هیئت کمتر از 8 نفر فعال باشد؛ "," ")</f>
        <v>#DIV/0!</v>
      </c>
      <c r="J121" s="66" t="e">
        <f>IF(H121/E121&gt;20,"اشکال دارد؛ نمی شود هیئت بیشتر از 20 نفر باشد؛ "," ")</f>
        <v>#DIV/0!</v>
      </c>
      <c r="K121" s="75" t="e">
        <f>IF(F121/E121&gt;12,"اشکال دارد؛ نمی شود هیئت بیشتر از 12 نفر  عادی باشد"," ")</f>
        <v>#DIV/0!</v>
      </c>
      <c r="L121" s="66" t="s">
        <v>317</v>
      </c>
    </row>
    <row r="122" spans="1:12" ht="17.100000000000001" customHeight="1">
      <c r="A122" s="71">
        <f t="shared" si="4"/>
        <v>119</v>
      </c>
      <c r="B122" s="274"/>
      <c r="C122" s="276"/>
      <c r="D122" s="76" t="s">
        <v>318</v>
      </c>
      <c r="E122" s="80"/>
      <c r="F122" s="78"/>
      <c r="G122" s="78"/>
      <c r="H122" s="79">
        <f t="shared" si="6"/>
        <v>0</v>
      </c>
      <c r="I122" s="66" t="e">
        <f t="shared" ref="I122:I124" si="7">IF(G122/E122&lt;8,"اشکال دارد؛ نمی شود هیئت کمتر از 8 نفر فعال باشد؛ "," ")</f>
        <v>#DIV/0!</v>
      </c>
      <c r="J122" s="66" t="e">
        <f t="shared" ref="J122:J124" si="8">IF(H122/E122&gt;20,"اشکال دارد؛ نمی شود هیئت بیشتر از 20 نفر باشد؛ "," ")</f>
        <v>#DIV/0!</v>
      </c>
      <c r="K122" s="75" t="e">
        <f>IF(F122/E122&gt;12,"اشکال دارد؛ نمی شود هیئت بیشتر از 12 نفر  عادی باشد"," ")</f>
        <v>#DIV/0!</v>
      </c>
      <c r="L122" s="66" t="s">
        <v>319</v>
      </c>
    </row>
    <row r="123" spans="1:12" ht="17.100000000000001" customHeight="1">
      <c r="A123" s="71">
        <f t="shared" si="4"/>
        <v>120</v>
      </c>
      <c r="B123" s="274"/>
      <c r="C123" s="276"/>
      <c r="D123" s="76" t="s">
        <v>320</v>
      </c>
      <c r="E123" s="80"/>
      <c r="F123" s="78"/>
      <c r="G123" s="78"/>
      <c r="H123" s="79">
        <f t="shared" si="6"/>
        <v>0</v>
      </c>
      <c r="I123" s="66" t="e">
        <f t="shared" si="7"/>
        <v>#DIV/0!</v>
      </c>
      <c r="J123" s="66" t="e">
        <f t="shared" si="8"/>
        <v>#DIV/0!</v>
      </c>
      <c r="K123" s="66" t="str">
        <f>IF(E123&gt;1,"اشکال دارد؛ ستاد سپاه استان فقط یک هیئت دارد و مابقی یا معاونتی هستند و یا قشری"," ")</f>
        <v xml:space="preserve"> </v>
      </c>
    </row>
    <row r="124" spans="1:12" ht="17.100000000000001" customHeight="1">
      <c r="A124" s="71">
        <f t="shared" si="4"/>
        <v>121</v>
      </c>
      <c r="B124" s="274"/>
      <c r="C124" s="276"/>
      <c r="D124" s="76" t="s">
        <v>321</v>
      </c>
      <c r="E124" s="80"/>
      <c r="F124" s="78"/>
      <c r="G124" s="78"/>
      <c r="H124" s="79">
        <f t="shared" si="6"/>
        <v>0</v>
      </c>
      <c r="I124" s="66" t="e">
        <f t="shared" si="7"/>
        <v>#DIV/0!</v>
      </c>
      <c r="J124" s="66" t="e">
        <f t="shared" si="8"/>
        <v>#DIV/0!</v>
      </c>
      <c r="K124" s="75"/>
    </row>
    <row r="125" spans="1:12" ht="17.100000000000001" customHeight="1">
      <c r="A125" s="71">
        <f t="shared" si="4"/>
        <v>122</v>
      </c>
      <c r="B125" s="274"/>
      <c r="C125" s="276"/>
      <c r="D125" s="76" t="s">
        <v>322</v>
      </c>
      <c r="E125" s="80"/>
      <c r="F125" s="78"/>
      <c r="G125" s="78"/>
      <c r="H125" s="79">
        <f t="shared" si="6"/>
        <v>0</v>
      </c>
    </row>
    <row r="126" spans="1:12" ht="17.100000000000001" customHeight="1">
      <c r="A126" s="71">
        <f t="shared" si="4"/>
        <v>123</v>
      </c>
      <c r="B126" s="274"/>
      <c r="C126" s="276" t="s">
        <v>323</v>
      </c>
      <c r="D126" s="76" t="s">
        <v>324</v>
      </c>
      <c r="E126" s="80"/>
      <c r="F126" s="77"/>
      <c r="G126" s="78"/>
      <c r="H126" s="79">
        <f t="shared" si="6"/>
        <v>0</v>
      </c>
      <c r="I126" s="66" t="str">
        <f>IF(G126&lt;19,"اشکال دارد؛ نمی شود مجمع کمتر از 19 نفر فعال باشد؛ "," ")</f>
        <v xml:space="preserve">اشکال دارد؛ نمی شود مجمع کمتر از 19 نفر فعال باشد؛ </v>
      </c>
      <c r="J126" s="66" t="str">
        <f>IF(E126&gt;1,"اشکال دارد؛ زیرا در هر استان یک مجمع استانی بیشتر موجود نمی باشد لذا اصلاح گردد"," ")</f>
        <v xml:space="preserve"> </v>
      </c>
    </row>
    <row r="127" spans="1:12" ht="17.100000000000001" customHeight="1">
      <c r="A127" s="71">
        <f t="shared" si="4"/>
        <v>124</v>
      </c>
      <c r="B127" s="275"/>
      <c r="C127" s="276"/>
      <c r="D127" s="76" t="s">
        <v>325</v>
      </c>
      <c r="E127" s="80"/>
      <c r="F127" s="77"/>
      <c r="G127" s="78"/>
      <c r="H127" s="79">
        <f t="shared" si="6"/>
        <v>0</v>
      </c>
      <c r="I127" s="66" t="e">
        <f>IF(G127/E127&lt;8,"اشکال دارد؛ نمی شود مجمع کمتر از 8 نفر فعال باشد؛ "," ")</f>
        <v>#DIV/0!</v>
      </c>
      <c r="J127" s="66" t="e">
        <f>IF(G127/E127&gt;20,"اشکال دارد؛ نمی شود مجمع بیشتر از 20 نفر فعال باشد؛ "," ")</f>
        <v>#DIV/0!</v>
      </c>
    </row>
    <row r="128" spans="1:12" ht="17.100000000000001" customHeight="1">
      <c r="A128" s="71">
        <f t="shared" si="4"/>
        <v>125</v>
      </c>
      <c r="B128" s="277" t="s">
        <v>326</v>
      </c>
      <c r="C128" s="276" t="s">
        <v>204</v>
      </c>
      <c r="D128" s="76" t="s">
        <v>327</v>
      </c>
      <c r="E128" s="77"/>
      <c r="F128" s="78"/>
      <c r="G128" s="78"/>
      <c r="H128" s="79">
        <f t="shared" si="6"/>
        <v>0</v>
      </c>
    </row>
    <row r="129" spans="1:11" ht="17.100000000000001" customHeight="1">
      <c r="A129" s="71">
        <f t="shared" si="4"/>
        <v>126</v>
      </c>
      <c r="B129" s="274"/>
      <c r="C129" s="276"/>
      <c r="D129" s="76" t="s">
        <v>328</v>
      </c>
      <c r="E129" s="77"/>
      <c r="F129" s="78"/>
      <c r="G129" s="78"/>
      <c r="H129" s="79">
        <f t="shared" si="6"/>
        <v>0</v>
      </c>
    </row>
    <row r="130" spans="1:11" ht="17.100000000000001" customHeight="1">
      <c r="A130" s="71">
        <f t="shared" si="4"/>
        <v>127</v>
      </c>
      <c r="B130" s="274"/>
      <c r="C130" s="276"/>
      <c r="D130" s="76" t="s">
        <v>329</v>
      </c>
      <c r="E130" s="77"/>
      <c r="F130" s="78"/>
      <c r="G130" s="78"/>
      <c r="H130" s="79">
        <f t="shared" si="6"/>
        <v>0</v>
      </c>
    </row>
    <row r="131" spans="1:11" ht="17.100000000000001" customHeight="1">
      <c r="A131" s="71">
        <f t="shared" si="4"/>
        <v>128</v>
      </c>
      <c r="B131" s="274"/>
      <c r="C131" s="276"/>
      <c r="D131" s="76" t="s">
        <v>330</v>
      </c>
      <c r="E131" s="80"/>
      <c r="F131" s="78"/>
      <c r="G131" s="78"/>
      <c r="H131" s="79">
        <f t="shared" si="6"/>
        <v>0</v>
      </c>
      <c r="I131" s="66" t="e">
        <f t="shared" ref="I131:I139" si="9">IF(G131/E131&lt;2,"اشکال دارد؛ نمی شود گروه جهادی'کمتر از 2 نفر فعال باشد؛ "," ")</f>
        <v>#DIV/0!</v>
      </c>
    </row>
    <row r="132" spans="1:11" ht="17.100000000000001" customHeight="1">
      <c r="A132" s="71">
        <f t="shared" si="4"/>
        <v>129</v>
      </c>
      <c r="B132" s="274"/>
      <c r="C132" s="276"/>
      <c r="D132" s="76" t="s">
        <v>331</v>
      </c>
      <c r="E132" s="80"/>
      <c r="F132" s="78"/>
      <c r="G132" s="78"/>
      <c r="H132" s="79">
        <f t="shared" si="6"/>
        <v>0</v>
      </c>
      <c r="I132" s="66" t="e">
        <f t="shared" si="9"/>
        <v>#DIV/0!</v>
      </c>
    </row>
    <row r="133" spans="1:11" ht="17.100000000000001" customHeight="1">
      <c r="A133" s="71">
        <f t="shared" si="4"/>
        <v>130</v>
      </c>
      <c r="B133" s="274"/>
      <c r="C133" s="276"/>
      <c r="D133" s="76" t="s">
        <v>332</v>
      </c>
      <c r="E133" s="80"/>
      <c r="F133" s="78"/>
      <c r="G133" s="78"/>
      <c r="H133" s="79">
        <f t="shared" si="6"/>
        <v>0</v>
      </c>
      <c r="I133" s="66" t="e">
        <f t="shared" si="9"/>
        <v>#DIV/0!</v>
      </c>
    </row>
    <row r="134" spans="1:11" ht="17.100000000000001" customHeight="1">
      <c r="A134" s="71">
        <f t="shared" ref="A134:A145" si="10">A133+1</f>
        <v>131</v>
      </c>
      <c r="B134" s="274"/>
      <c r="C134" s="276"/>
      <c r="D134" s="76" t="s">
        <v>333</v>
      </c>
      <c r="E134" s="80"/>
      <c r="F134" s="78"/>
      <c r="G134" s="78"/>
      <c r="H134" s="79">
        <f t="shared" si="6"/>
        <v>0</v>
      </c>
      <c r="I134" s="66" t="e">
        <f t="shared" si="9"/>
        <v>#DIV/0!</v>
      </c>
    </row>
    <row r="135" spans="1:11" ht="17.100000000000001" customHeight="1">
      <c r="A135" s="71">
        <f t="shared" si="10"/>
        <v>132</v>
      </c>
      <c r="B135" s="274"/>
      <c r="C135" s="276"/>
      <c r="D135" s="76" t="s">
        <v>334</v>
      </c>
      <c r="E135" s="80"/>
      <c r="F135" s="78"/>
      <c r="G135" s="78"/>
      <c r="H135" s="79">
        <f t="shared" si="6"/>
        <v>0</v>
      </c>
      <c r="I135" s="66" t="e">
        <f t="shared" si="9"/>
        <v>#DIV/0!</v>
      </c>
    </row>
    <row r="136" spans="1:11" ht="17.100000000000001" customHeight="1">
      <c r="A136" s="71">
        <f t="shared" si="10"/>
        <v>133</v>
      </c>
      <c r="B136" s="274"/>
      <c r="C136" s="276"/>
      <c r="D136" s="76" t="s">
        <v>335</v>
      </c>
      <c r="E136" s="80"/>
      <c r="F136" s="78"/>
      <c r="G136" s="78"/>
      <c r="H136" s="79">
        <f t="shared" si="6"/>
        <v>0</v>
      </c>
      <c r="I136" s="66" t="e">
        <f t="shared" si="9"/>
        <v>#DIV/0!</v>
      </c>
    </row>
    <row r="137" spans="1:11" ht="17.100000000000001" customHeight="1">
      <c r="A137" s="71">
        <f t="shared" si="10"/>
        <v>134</v>
      </c>
      <c r="B137" s="274"/>
      <c r="C137" s="276"/>
      <c r="D137" s="76" t="s">
        <v>336</v>
      </c>
      <c r="E137" s="80"/>
      <c r="F137" s="78"/>
      <c r="G137" s="78"/>
      <c r="H137" s="79">
        <f t="shared" si="6"/>
        <v>0</v>
      </c>
      <c r="I137" s="66" t="e">
        <f t="shared" si="9"/>
        <v>#DIV/0!</v>
      </c>
    </row>
    <row r="138" spans="1:11" ht="17.100000000000001" customHeight="1">
      <c r="A138" s="71">
        <f t="shared" si="10"/>
        <v>135</v>
      </c>
      <c r="B138" s="274"/>
      <c r="C138" s="276"/>
      <c r="D138" s="76" t="s">
        <v>337</v>
      </c>
      <c r="E138" s="80"/>
      <c r="F138" s="78"/>
      <c r="G138" s="78"/>
      <c r="H138" s="79">
        <f t="shared" si="6"/>
        <v>0</v>
      </c>
      <c r="I138" s="66" t="e">
        <f t="shared" si="9"/>
        <v>#DIV/0!</v>
      </c>
    </row>
    <row r="139" spans="1:11" ht="17.100000000000001" customHeight="1">
      <c r="A139" s="71">
        <f t="shared" si="10"/>
        <v>136</v>
      </c>
      <c r="B139" s="274"/>
      <c r="C139" s="276"/>
      <c r="D139" s="76" t="s">
        <v>338</v>
      </c>
      <c r="E139" s="80"/>
      <c r="F139" s="78"/>
      <c r="G139" s="78"/>
      <c r="H139" s="79">
        <f t="shared" si="6"/>
        <v>0</v>
      </c>
      <c r="I139" s="66" t="e">
        <f t="shared" si="9"/>
        <v>#DIV/0!</v>
      </c>
    </row>
    <row r="140" spans="1:11" ht="17.100000000000001" customHeight="1">
      <c r="A140" s="71">
        <f t="shared" si="10"/>
        <v>137</v>
      </c>
      <c r="B140" s="274"/>
      <c r="C140" s="276" t="s">
        <v>192</v>
      </c>
      <c r="D140" s="76" t="s">
        <v>339</v>
      </c>
      <c r="E140" s="80"/>
      <c r="F140" s="78"/>
      <c r="G140" s="78"/>
      <c r="H140" s="79">
        <f t="shared" si="6"/>
        <v>0</v>
      </c>
      <c r="I140" s="66" t="e">
        <f>IF(G140/E140&lt;2,"اشکال دارد؛ نمی شود مشاغل خانگی کمتر از 2 نفر فعال باشد؛ "," ")</f>
        <v>#DIV/0!</v>
      </c>
      <c r="J140" s="66" t="e">
        <f>IF(H140/E140&gt;10,"اشکال دارد؛ نمی شود مشاغل خانگی بیشتر از 10 نفر فعال باشد؛ "," ")</f>
        <v>#DIV/0!</v>
      </c>
      <c r="K140" s="66"/>
    </row>
    <row r="141" spans="1:11" ht="17.100000000000001" customHeight="1">
      <c r="A141" s="71">
        <f t="shared" si="10"/>
        <v>138</v>
      </c>
      <c r="B141" s="275"/>
      <c r="C141" s="276"/>
      <c r="D141" s="76" t="s">
        <v>340</v>
      </c>
      <c r="E141" s="80"/>
      <c r="F141" s="78"/>
      <c r="G141" s="78"/>
      <c r="H141" s="79">
        <f t="shared" si="6"/>
        <v>0</v>
      </c>
      <c r="I141" s="66" t="e">
        <f>IF(G141/E141&lt;3,"اشکال دارد؛ نمی شود گروه کمتر از 3 نفر فعال باشد؛ "," ")</f>
        <v>#DIV/0!</v>
      </c>
      <c r="J141" s="66" t="e">
        <f>IF(H141/E141&gt;15,"اشکال دارد؛ نمی شود گروه بیشتر از 15 نفر فعال باشد؛ "," ")</f>
        <v>#DIV/0!</v>
      </c>
      <c r="K141" s="66"/>
    </row>
    <row r="142" spans="1:11" ht="17.100000000000001" customHeight="1">
      <c r="A142" s="71">
        <f t="shared" si="10"/>
        <v>139</v>
      </c>
      <c r="B142" s="274" t="s">
        <v>72</v>
      </c>
      <c r="C142" s="276" t="s">
        <v>341</v>
      </c>
      <c r="D142" s="76" t="s">
        <v>342</v>
      </c>
      <c r="E142" s="80"/>
      <c r="F142" s="81"/>
      <c r="G142" s="81"/>
      <c r="H142" s="79">
        <f t="shared" si="6"/>
        <v>0</v>
      </c>
      <c r="I142" s="66" t="e">
        <f>IF(G142/E142&lt;4,"اشکال دارد؛ نمی شود تیم ورزشی کمتر از 4 نفر فعال باشد؛ "," ")</f>
        <v>#DIV/0!</v>
      </c>
      <c r="J142" s="66" t="e">
        <f>IF(H142/E142&gt;27,"اشکال دارد؛ نمی شود تیم ورزشی بیشتر از 27 نفر فعال باشد؛ "," ")</f>
        <v>#DIV/0!</v>
      </c>
      <c r="K142" s="66"/>
    </row>
    <row r="143" spans="1:11" ht="17.100000000000001" customHeight="1">
      <c r="A143" s="71">
        <f t="shared" si="10"/>
        <v>140</v>
      </c>
      <c r="B143" s="274"/>
      <c r="C143" s="276"/>
      <c r="D143" s="76" t="s">
        <v>343</v>
      </c>
      <c r="E143" s="80"/>
      <c r="F143" s="81"/>
      <c r="G143" s="81"/>
      <c r="H143" s="79">
        <f t="shared" si="6"/>
        <v>0</v>
      </c>
      <c r="I143" s="66" t="e">
        <f>IF(G143/E143&lt;4,"اشکال دارد؛ نمی شود تیم ورزشی کمتر از 4 نفر فعال باشد؛ "," ")</f>
        <v>#DIV/0!</v>
      </c>
      <c r="J143" s="66" t="e">
        <f>IF(H143/E143&gt;27,"اشکال دارد؛ نمی شود تیم ورزشی بیشتر از 27 نفر فعال باشد؛ "," ")</f>
        <v>#DIV/0!</v>
      </c>
      <c r="K143" s="66"/>
    </row>
    <row r="144" spans="1:11" ht="17.100000000000001" customHeight="1">
      <c r="A144" s="71">
        <f t="shared" si="10"/>
        <v>141</v>
      </c>
      <c r="B144" s="274"/>
      <c r="C144" s="276"/>
      <c r="D144" s="76" t="s">
        <v>344</v>
      </c>
      <c r="E144" s="80"/>
      <c r="F144" s="81"/>
      <c r="G144" s="81"/>
      <c r="H144" s="79">
        <f t="shared" si="6"/>
        <v>0</v>
      </c>
      <c r="I144" s="66" t="e">
        <f>IF(G144/E144&lt;4,"اشکال دارد؛ نمی شود تیم ورزشی کمتر از 4 نفر فعال باشد؛ "," ")</f>
        <v>#DIV/0!</v>
      </c>
      <c r="J144" s="66" t="e">
        <f>IF(H144/E144&gt;27,"اشکال دارد؛ نمی شود تیم ورزشی بیشتر از 27 نفر فعال باشد؛ "," ")</f>
        <v>#DIV/0!</v>
      </c>
      <c r="K144" s="66"/>
    </row>
    <row r="145" spans="1:11" ht="17.100000000000001" customHeight="1">
      <c r="A145" s="71">
        <f t="shared" si="10"/>
        <v>142</v>
      </c>
      <c r="B145" s="275"/>
      <c r="C145" s="276"/>
      <c r="D145" s="76" t="s">
        <v>345</v>
      </c>
      <c r="E145" s="80"/>
      <c r="F145" s="78"/>
      <c r="G145" s="78"/>
      <c r="H145" s="79">
        <f t="shared" si="6"/>
        <v>0</v>
      </c>
      <c r="I145" s="66" t="e">
        <f>IF(G145/E145&lt;17,"اشکال دارد؛ نمی شود گروه کمتر از 17 نفر فعال باشد؛ "," ")</f>
        <v>#DIV/0!</v>
      </c>
      <c r="J145" s="66" t="e">
        <f>IF(H145/E145&gt;30,"اشکال دارد؛ نمی شود گروه بیشتر از 30 نفر فعال باشد؛ "," ")</f>
        <v>#DIV/0!</v>
      </c>
      <c r="K145" s="66"/>
    </row>
  </sheetData>
  <sheetProtection password="ED28" sheet="1" objects="1" scenarios="1" formatCells="0" formatColumns="0" formatRows="0" insertColumns="0" insertRows="0" insertHyperlinks="0" deleteColumns="0" deleteRows="0" sort="0" autoFilter="0" pivotTables="0"/>
  <mergeCells count="37">
    <mergeCell ref="B23:B28"/>
    <mergeCell ref="C23:C28"/>
    <mergeCell ref="A1:H1"/>
    <mergeCell ref="A2:A3"/>
    <mergeCell ref="B2:B3"/>
    <mergeCell ref="C2:C3"/>
    <mergeCell ref="D2:E2"/>
    <mergeCell ref="F2:H2"/>
    <mergeCell ref="B4:B22"/>
    <mergeCell ref="C4:C10"/>
    <mergeCell ref="C11:C15"/>
    <mergeCell ref="C18:C20"/>
    <mergeCell ref="C21:C22"/>
    <mergeCell ref="B29:B45"/>
    <mergeCell ref="C31:C33"/>
    <mergeCell ref="C36:C42"/>
    <mergeCell ref="C44:C45"/>
    <mergeCell ref="B46:B63"/>
    <mergeCell ref="C46:C49"/>
    <mergeCell ref="C50:C51"/>
    <mergeCell ref="C52:C54"/>
    <mergeCell ref="C55:C58"/>
    <mergeCell ref="C60:C63"/>
    <mergeCell ref="B142:B145"/>
    <mergeCell ref="C142:C145"/>
    <mergeCell ref="C99:C100"/>
    <mergeCell ref="B101:B116"/>
    <mergeCell ref="C102:C116"/>
    <mergeCell ref="B128:B141"/>
    <mergeCell ref="C128:C139"/>
    <mergeCell ref="C140:C141"/>
    <mergeCell ref="B117:B127"/>
    <mergeCell ref="C117:C120"/>
    <mergeCell ref="C121:C125"/>
    <mergeCell ref="C126:C127"/>
    <mergeCell ref="B64:B100"/>
    <mergeCell ref="C64:C98"/>
  </mergeCells>
  <printOptions horizontalCentered="1"/>
  <pageMargins left="0" right="0" top="0" bottom="0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6"/>
  <sheetViews>
    <sheetView rightToLeft="1" tabSelected="1" topLeftCell="A148" zoomScale="110" zoomScaleNormal="110" workbookViewId="0">
      <selection activeCell="B151" sqref="B151"/>
    </sheetView>
  </sheetViews>
  <sheetFormatPr defaultRowHeight="15"/>
  <cols>
    <col min="1" max="1" width="10.7109375" style="62" customWidth="1"/>
    <col min="2" max="2" width="26.7109375" style="63" customWidth="1"/>
    <col min="3" max="3" width="6.5703125" style="63" customWidth="1"/>
    <col min="4" max="4" width="5.5703125" style="64" customWidth="1"/>
    <col min="5" max="6" width="7.5703125" style="64" customWidth="1"/>
    <col min="7" max="7" width="2.5703125" style="64" customWidth="1"/>
    <col min="8" max="8" width="10.5703125" style="64" customWidth="1"/>
    <col min="9" max="10" width="6.5703125" style="64" customWidth="1"/>
    <col min="11" max="12" width="10.5703125" style="64" customWidth="1"/>
    <col min="13" max="13" width="5.28515625" style="64" customWidth="1"/>
    <col min="14" max="14" width="10.5703125" style="64" customWidth="1"/>
    <col min="15" max="15" width="3.5703125" customWidth="1"/>
    <col min="16" max="16" width="7.5703125" customWidth="1"/>
    <col min="17" max="17" width="6.28515625" customWidth="1"/>
    <col min="18" max="19" width="6.5703125" customWidth="1"/>
    <col min="20" max="20" width="11.42578125" customWidth="1"/>
    <col min="21" max="21" width="22.85546875" customWidth="1"/>
    <col min="22" max="22" width="9" customWidth="1"/>
    <col min="23" max="24" width="3.42578125" customWidth="1"/>
    <col min="25" max="25" width="9.85546875" customWidth="1"/>
  </cols>
  <sheetData>
    <row r="1" spans="1:26" ht="15" hidden="1" customHeight="1">
      <c r="A1" s="94"/>
      <c r="B1" s="93"/>
      <c r="C1" s="93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42"/>
      <c r="P1" s="42"/>
      <c r="Q1" s="42"/>
      <c r="R1" s="42"/>
      <c r="S1" s="42"/>
      <c r="T1" s="87" t="s">
        <v>3</v>
      </c>
      <c r="U1" s="88" t="s">
        <v>113</v>
      </c>
      <c r="V1" s="89" t="s">
        <v>152</v>
      </c>
      <c r="W1" s="90" t="s">
        <v>80</v>
      </c>
      <c r="X1" s="91" t="s">
        <v>154</v>
      </c>
      <c r="Y1" s="91" t="s">
        <v>155</v>
      </c>
      <c r="Z1" s="92" t="s">
        <v>370</v>
      </c>
    </row>
    <row r="2" spans="1:26" ht="8.1" hidden="1" customHeight="1">
      <c r="A2" s="94"/>
      <c r="B2" s="93"/>
      <c r="C2" s="93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42"/>
      <c r="P2" s="42"/>
      <c r="Q2" s="42"/>
      <c r="R2" s="42"/>
      <c r="S2" s="42"/>
      <c r="T2" s="84" t="s">
        <v>14</v>
      </c>
      <c r="U2" s="84" t="s">
        <v>373</v>
      </c>
      <c r="V2" s="84" t="s">
        <v>346</v>
      </c>
      <c r="W2" s="84" t="s">
        <v>9</v>
      </c>
      <c r="X2" s="84" t="s">
        <v>157</v>
      </c>
      <c r="Y2" s="84" t="s">
        <v>349</v>
      </c>
      <c r="Z2" s="84">
        <v>0</v>
      </c>
    </row>
    <row r="3" spans="1:26" ht="8.1" hidden="1" customHeight="1">
      <c r="A3" s="94"/>
      <c r="B3" s="93"/>
      <c r="C3" s="93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42"/>
      <c r="P3" s="42"/>
      <c r="Q3" s="42"/>
      <c r="R3" s="42"/>
      <c r="S3" s="42"/>
      <c r="T3" s="84" t="s">
        <v>28</v>
      </c>
      <c r="U3" s="84" t="s">
        <v>171</v>
      </c>
      <c r="V3" s="84" t="s">
        <v>348</v>
      </c>
      <c r="W3" s="84" t="s">
        <v>10</v>
      </c>
      <c r="X3" s="84" t="s">
        <v>159</v>
      </c>
      <c r="Y3" s="84" t="s">
        <v>350</v>
      </c>
      <c r="Z3" s="84">
        <v>1</v>
      </c>
    </row>
    <row r="4" spans="1:26" ht="8.1" hidden="1" customHeight="1">
      <c r="A4" s="94"/>
      <c r="B4" s="93"/>
      <c r="C4" s="93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42"/>
      <c r="P4" s="42"/>
      <c r="Q4" s="42"/>
      <c r="R4" s="42"/>
      <c r="S4" s="42"/>
      <c r="T4" s="84" t="s">
        <v>31</v>
      </c>
      <c r="U4" s="84" t="s">
        <v>173</v>
      </c>
      <c r="V4" s="84" t="s">
        <v>347</v>
      </c>
      <c r="W4" s="84"/>
      <c r="X4" s="84"/>
      <c r="Y4" s="84" t="s">
        <v>351</v>
      </c>
      <c r="Z4" s="42"/>
    </row>
    <row r="5" spans="1:26" ht="8.1" hidden="1" customHeight="1">
      <c r="A5" s="94"/>
      <c r="B5" s="93"/>
      <c r="C5" s="93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42"/>
      <c r="P5" s="42"/>
      <c r="Q5" s="42"/>
      <c r="R5" s="42"/>
      <c r="S5" s="42"/>
      <c r="T5" s="84" t="s">
        <v>38</v>
      </c>
      <c r="U5" s="84" t="s">
        <v>175</v>
      </c>
      <c r="V5" s="84" t="s">
        <v>156</v>
      </c>
      <c r="W5" s="84"/>
      <c r="X5" s="84"/>
      <c r="Y5" s="84" t="s">
        <v>352</v>
      </c>
      <c r="Z5" s="42"/>
    </row>
    <row r="6" spans="1:26" ht="8.1" hidden="1" customHeight="1">
      <c r="A6" s="94"/>
      <c r="B6" s="93"/>
      <c r="C6" s="93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42"/>
      <c r="P6" s="42"/>
      <c r="Q6" s="42"/>
      <c r="R6" s="42"/>
      <c r="S6" s="42"/>
      <c r="T6" s="84" t="s">
        <v>46</v>
      </c>
      <c r="U6" s="84" t="s">
        <v>177</v>
      </c>
      <c r="V6" s="84" t="s">
        <v>158</v>
      </c>
      <c r="W6" s="84"/>
      <c r="X6" s="84"/>
      <c r="Y6" s="84" t="s">
        <v>353</v>
      </c>
      <c r="Z6" s="42"/>
    </row>
    <row r="7" spans="1:26" ht="8.1" hidden="1" customHeight="1">
      <c r="A7" s="94"/>
      <c r="B7" s="93"/>
      <c r="C7" s="93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42"/>
      <c r="P7" s="42"/>
      <c r="Q7" s="42"/>
      <c r="R7" s="42"/>
      <c r="S7" s="42"/>
      <c r="T7" s="84" t="s">
        <v>58</v>
      </c>
      <c r="U7" s="84" t="s">
        <v>21</v>
      </c>
      <c r="V7" s="84"/>
      <c r="W7" s="84"/>
      <c r="X7" s="84"/>
      <c r="Y7" s="84" t="s">
        <v>354</v>
      </c>
      <c r="Z7" s="42"/>
    </row>
    <row r="8" spans="1:26" ht="8.1" hidden="1" customHeight="1">
      <c r="A8" s="94"/>
      <c r="B8" s="93"/>
      <c r="C8" s="93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42"/>
      <c r="P8" s="42"/>
      <c r="Q8" s="42"/>
      <c r="R8" s="42"/>
      <c r="S8" s="42"/>
      <c r="T8" s="84" t="s">
        <v>61</v>
      </c>
      <c r="U8" s="84" t="s">
        <v>178</v>
      </c>
      <c r="V8" s="84"/>
      <c r="W8" s="84"/>
      <c r="X8" s="84"/>
      <c r="Y8" s="84" t="s">
        <v>355</v>
      </c>
      <c r="Z8" s="42"/>
    </row>
    <row r="9" spans="1:26" ht="8.1" hidden="1" customHeight="1">
      <c r="A9" s="94"/>
      <c r="B9" s="93"/>
      <c r="C9" s="93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42"/>
      <c r="P9" s="42"/>
      <c r="Q9" s="42"/>
      <c r="R9" s="42"/>
      <c r="S9" s="42"/>
      <c r="T9" s="84" t="s">
        <v>67</v>
      </c>
      <c r="U9" s="84" t="s">
        <v>180</v>
      </c>
      <c r="V9" s="84"/>
      <c r="W9" s="84"/>
      <c r="X9" s="84"/>
      <c r="Y9" s="84" t="s">
        <v>356</v>
      </c>
      <c r="Z9" s="42"/>
    </row>
    <row r="10" spans="1:26" ht="8.1" hidden="1" customHeight="1">
      <c r="A10" s="94"/>
      <c r="B10" s="93"/>
      <c r="C10" s="93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42"/>
      <c r="P10" s="42"/>
      <c r="Q10" s="42"/>
      <c r="R10" s="42"/>
      <c r="S10" s="42"/>
      <c r="T10" s="84" t="s">
        <v>72</v>
      </c>
      <c r="U10" s="84" t="s">
        <v>181</v>
      </c>
      <c r="V10" s="84"/>
      <c r="W10" s="84"/>
      <c r="X10" s="84"/>
      <c r="Y10" s="84" t="s">
        <v>357</v>
      </c>
      <c r="Z10" s="42"/>
    </row>
    <row r="11" spans="1:26" ht="8.1" hidden="1" customHeight="1">
      <c r="A11" s="94"/>
      <c r="B11" s="93"/>
      <c r="C11" s="93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42"/>
      <c r="P11" s="42"/>
      <c r="Q11" s="42"/>
      <c r="R11" s="42"/>
      <c r="S11" s="42"/>
      <c r="T11" s="84"/>
      <c r="U11" s="84" t="s">
        <v>182</v>
      </c>
      <c r="V11" s="84"/>
      <c r="W11" s="84"/>
      <c r="X11" s="84"/>
      <c r="Y11" s="84" t="s">
        <v>358</v>
      </c>
      <c r="Z11" s="42"/>
    </row>
    <row r="12" spans="1:26" ht="8.1" hidden="1" customHeight="1">
      <c r="A12" s="94"/>
      <c r="B12" s="93"/>
      <c r="C12" s="93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42"/>
      <c r="P12" s="42"/>
      <c r="Q12" s="42"/>
      <c r="R12" s="42"/>
      <c r="S12" s="42"/>
      <c r="T12" s="84"/>
      <c r="U12" s="84" t="s">
        <v>183</v>
      </c>
      <c r="V12" s="84"/>
      <c r="W12" s="84"/>
      <c r="X12" s="84"/>
      <c r="Y12" s="84" t="s">
        <v>359</v>
      </c>
      <c r="Z12" s="42"/>
    </row>
    <row r="13" spans="1:26" ht="8.1" hidden="1" customHeight="1">
      <c r="A13" s="94"/>
      <c r="B13" s="93"/>
      <c r="C13" s="93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42"/>
      <c r="P13" s="42"/>
      <c r="Q13" s="42"/>
      <c r="R13" s="42"/>
      <c r="S13" s="42"/>
      <c r="T13" s="84"/>
      <c r="U13" s="84" t="s">
        <v>184</v>
      </c>
      <c r="V13" s="84"/>
      <c r="W13" s="84"/>
      <c r="X13" s="84"/>
      <c r="Y13" s="84" t="s">
        <v>360</v>
      </c>
      <c r="Z13" s="42"/>
    </row>
    <row r="14" spans="1:26" ht="8.1" hidden="1" customHeight="1">
      <c r="A14" s="94"/>
      <c r="B14" s="93"/>
      <c r="C14" s="93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42"/>
      <c r="P14" s="42"/>
      <c r="Q14" s="42"/>
      <c r="R14" s="42"/>
      <c r="S14" s="42"/>
      <c r="T14" s="84"/>
      <c r="U14" s="84" t="s">
        <v>185</v>
      </c>
      <c r="V14" s="84"/>
      <c r="W14" s="84"/>
      <c r="X14" s="84"/>
      <c r="Y14" s="84" t="s">
        <v>361</v>
      </c>
      <c r="Z14" s="42"/>
    </row>
    <row r="15" spans="1:26" ht="8.1" hidden="1" customHeight="1">
      <c r="A15" s="94"/>
      <c r="B15" s="93"/>
      <c r="C15" s="93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42"/>
      <c r="P15" s="42"/>
      <c r="Q15" s="42"/>
      <c r="R15" s="42"/>
      <c r="S15" s="42"/>
      <c r="T15" s="84"/>
      <c r="U15" s="84" t="s">
        <v>187</v>
      </c>
      <c r="V15" s="84"/>
      <c r="W15" s="84"/>
      <c r="X15" s="84"/>
      <c r="Y15" s="84" t="s">
        <v>362</v>
      </c>
      <c r="Z15" s="42"/>
    </row>
    <row r="16" spans="1:26" ht="8.1" hidden="1" customHeight="1">
      <c r="A16" s="94"/>
      <c r="B16" s="93"/>
      <c r="C16" s="93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42"/>
      <c r="P16" s="42"/>
      <c r="Q16" s="42"/>
      <c r="R16" s="42"/>
      <c r="S16" s="42"/>
      <c r="T16" s="84"/>
      <c r="U16" s="84" t="s">
        <v>189</v>
      </c>
      <c r="V16" s="84"/>
      <c r="W16" s="84"/>
      <c r="X16" s="84"/>
      <c r="Y16" s="84" t="s">
        <v>363</v>
      </c>
      <c r="Z16" s="42"/>
    </row>
    <row r="17" spans="1:26" ht="8.1" hidden="1" customHeight="1">
      <c r="A17" s="94"/>
      <c r="B17" s="93"/>
      <c r="C17" s="93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42"/>
      <c r="P17" s="42"/>
      <c r="Q17" s="42"/>
      <c r="R17" s="42"/>
      <c r="S17" s="42"/>
      <c r="T17" s="84"/>
      <c r="U17" s="84" t="s">
        <v>190</v>
      </c>
      <c r="V17" s="84"/>
      <c r="W17" s="84"/>
      <c r="X17" s="84"/>
      <c r="Y17" s="84" t="s">
        <v>364</v>
      </c>
      <c r="Z17" s="42"/>
    </row>
    <row r="18" spans="1:26" ht="8.1" hidden="1" customHeight="1">
      <c r="A18" s="94"/>
      <c r="B18" s="93"/>
      <c r="C18" s="93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42"/>
      <c r="P18" s="42"/>
      <c r="Q18" s="42"/>
      <c r="R18" s="42"/>
      <c r="S18" s="42"/>
      <c r="T18" s="84"/>
      <c r="U18" s="84" t="s">
        <v>191</v>
      </c>
      <c r="V18" s="84"/>
      <c r="W18" s="84"/>
      <c r="X18" s="84"/>
      <c r="Y18" s="84" t="s">
        <v>365</v>
      </c>
      <c r="Z18" s="42"/>
    </row>
    <row r="19" spans="1:26" ht="8.1" hidden="1" customHeight="1">
      <c r="A19" s="94"/>
      <c r="B19" s="93"/>
      <c r="C19" s="93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42"/>
      <c r="P19" s="42"/>
      <c r="Q19" s="42"/>
      <c r="R19" s="42"/>
      <c r="S19" s="42"/>
      <c r="T19" s="65"/>
      <c r="U19" s="65" t="s">
        <v>193</v>
      </c>
      <c r="V19" s="65"/>
      <c r="W19" s="65"/>
      <c r="X19" s="65"/>
      <c r="Y19" s="65" t="s">
        <v>366</v>
      </c>
      <c r="Z19" s="42"/>
    </row>
    <row r="20" spans="1:26" ht="8.1" hidden="1" customHeight="1">
      <c r="A20" s="94"/>
      <c r="B20" s="93"/>
      <c r="C20" s="93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42"/>
      <c r="P20" s="42"/>
      <c r="Q20" s="42"/>
      <c r="R20" s="42"/>
      <c r="S20" s="42"/>
      <c r="T20" s="65"/>
      <c r="U20" s="65" t="s">
        <v>194</v>
      </c>
      <c r="V20" s="65"/>
      <c r="W20" s="65"/>
      <c r="X20" s="65"/>
      <c r="Y20" s="65" t="s">
        <v>367</v>
      </c>
      <c r="Z20" s="42"/>
    </row>
    <row r="21" spans="1:26" ht="8.1" hidden="1" customHeight="1">
      <c r="A21" s="94"/>
      <c r="B21" s="93"/>
      <c r="C21" s="93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42"/>
      <c r="P21" s="42"/>
      <c r="Q21" s="42"/>
      <c r="R21" s="42"/>
      <c r="S21" s="42"/>
      <c r="T21" s="65"/>
      <c r="U21" s="65" t="s">
        <v>197</v>
      </c>
      <c r="V21" s="65"/>
      <c r="W21" s="65"/>
      <c r="X21" s="65"/>
      <c r="Y21" s="65" t="s">
        <v>368</v>
      </c>
      <c r="Z21" s="42"/>
    </row>
    <row r="22" spans="1:26" ht="8.1" hidden="1" customHeight="1">
      <c r="A22" s="94"/>
      <c r="B22" s="93"/>
      <c r="C22" s="93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42"/>
      <c r="P22" s="42"/>
      <c r="Q22" s="42"/>
      <c r="R22" s="42"/>
      <c r="S22" s="42"/>
      <c r="T22" s="65"/>
      <c r="U22" s="65" t="s">
        <v>198</v>
      </c>
      <c r="V22" s="65"/>
      <c r="W22" s="65"/>
      <c r="X22" s="65"/>
      <c r="Y22" s="65" t="s">
        <v>369</v>
      </c>
      <c r="Z22" s="42"/>
    </row>
    <row r="23" spans="1:26" ht="8.1" hidden="1" customHeight="1">
      <c r="A23" s="94"/>
      <c r="B23" s="93"/>
      <c r="C23" s="93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42"/>
      <c r="P23" s="42"/>
      <c r="Q23" s="42"/>
      <c r="R23" s="42"/>
      <c r="S23" s="42"/>
      <c r="T23" s="65"/>
      <c r="U23" s="65" t="s">
        <v>199</v>
      </c>
      <c r="V23" s="65"/>
      <c r="W23" s="65"/>
      <c r="X23" s="65"/>
      <c r="Y23" s="65" t="s">
        <v>192</v>
      </c>
      <c r="Z23" s="42"/>
    </row>
    <row r="24" spans="1:26" ht="8.1" hidden="1" customHeight="1">
      <c r="A24" s="94"/>
      <c r="B24" s="93"/>
      <c r="C24" s="93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42"/>
      <c r="P24" s="42"/>
      <c r="Q24" s="42"/>
      <c r="R24" s="42"/>
      <c r="S24" s="42"/>
      <c r="T24" s="65"/>
      <c r="U24" s="65" t="s">
        <v>200</v>
      </c>
      <c r="V24" s="65"/>
      <c r="W24" s="65"/>
      <c r="X24" s="65"/>
      <c r="Y24" s="65"/>
      <c r="Z24" s="42"/>
    </row>
    <row r="25" spans="1:26" ht="8.1" hidden="1" customHeight="1">
      <c r="A25" s="94"/>
      <c r="B25" s="93"/>
      <c r="C25" s="93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42"/>
      <c r="P25" s="42"/>
      <c r="Q25" s="42"/>
      <c r="R25" s="42"/>
      <c r="S25" s="42"/>
      <c r="T25" s="65"/>
      <c r="U25" s="65" t="s">
        <v>201</v>
      </c>
      <c r="V25" s="65"/>
      <c r="W25" s="65"/>
      <c r="X25" s="65"/>
      <c r="Y25" s="65"/>
      <c r="Z25" s="42"/>
    </row>
    <row r="26" spans="1:26" ht="8.1" hidden="1" customHeight="1">
      <c r="A26" s="94"/>
      <c r="B26" s="93"/>
      <c r="C26" s="93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42"/>
      <c r="P26" s="42"/>
      <c r="Q26" s="42"/>
      <c r="R26" s="42"/>
      <c r="S26" s="42"/>
      <c r="T26" s="65"/>
      <c r="U26" s="65" t="s">
        <v>202</v>
      </c>
      <c r="V26" s="65"/>
      <c r="W26" s="65"/>
      <c r="X26" s="65"/>
      <c r="Y26" s="65"/>
      <c r="Z26" s="42"/>
    </row>
    <row r="27" spans="1:26" ht="8.1" hidden="1" customHeight="1">
      <c r="A27" s="94"/>
      <c r="B27" s="93"/>
      <c r="C27" s="93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42"/>
      <c r="P27" s="42"/>
      <c r="Q27" s="42"/>
      <c r="R27" s="42"/>
      <c r="S27" s="42"/>
      <c r="T27" s="65"/>
      <c r="U27" s="65" t="s">
        <v>205</v>
      </c>
      <c r="V27" s="65"/>
      <c r="W27" s="65"/>
      <c r="X27" s="65"/>
      <c r="Y27" s="65"/>
      <c r="Z27" s="42"/>
    </row>
    <row r="28" spans="1:26" ht="8.1" hidden="1" customHeight="1">
      <c r="A28" s="94"/>
      <c r="B28" s="93"/>
      <c r="C28" s="93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42"/>
      <c r="P28" s="42"/>
      <c r="Q28" s="42"/>
      <c r="R28" s="42"/>
      <c r="S28" s="42"/>
      <c r="T28" s="65"/>
      <c r="U28" s="65" t="s">
        <v>207</v>
      </c>
      <c r="V28" s="65"/>
      <c r="W28" s="65"/>
      <c r="X28" s="65"/>
      <c r="Y28" s="65"/>
      <c r="Z28" s="42"/>
    </row>
    <row r="29" spans="1:26" ht="8.1" hidden="1" customHeight="1">
      <c r="A29" s="94"/>
      <c r="B29" s="93"/>
      <c r="C29" s="93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42"/>
      <c r="P29" s="42"/>
      <c r="Q29" s="42"/>
      <c r="R29" s="42"/>
      <c r="S29" s="42"/>
      <c r="T29" s="65"/>
      <c r="U29" s="65" t="s">
        <v>208</v>
      </c>
      <c r="V29" s="65"/>
      <c r="W29" s="65"/>
      <c r="X29" s="65"/>
      <c r="Y29" s="65"/>
      <c r="Z29" s="42"/>
    </row>
    <row r="30" spans="1:26" ht="8.1" hidden="1" customHeight="1">
      <c r="A30" s="94"/>
      <c r="B30" s="93"/>
      <c r="C30" s="93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42"/>
      <c r="P30" s="42"/>
      <c r="Q30" s="42"/>
      <c r="R30" s="42"/>
      <c r="S30" s="42"/>
      <c r="T30" s="65"/>
      <c r="U30" s="65" t="s">
        <v>209</v>
      </c>
      <c r="V30" s="65"/>
      <c r="W30" s="65"/>
      <c r="X30" s="65"/>
      <c r="Y30" s="65"/>
      <c r="Z30" s="42"/>
    </row>
    <row r="31" spans="1:26" ht="8.1" hidden="1" customHeight="1">
      <c r="A31" s="94"/>
      <c r="B31" s="93"/>
      <c r="C31" s="93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42"/>
      <c r="P31" s="42"/>
      <c r="Q31" s="42"/>
      <c r="R31" s="42"/>
      <c r="S31" s="42"/>
      <c r="T31" s="65"/>
      <c r="U31" s="65" t="s">
        <v>210</v>
      </c>
      <c r="V31" s="65"/>
      <c r="W31" s="65"/>
      <c r="X31" s="65"/>
      <c r="Y31" s="65"/>
      <c r="Z31" s="42"/>
    </row>
    <row r="32" spans="1:26" ht="8.1" hidden="1" customHeight="1">
      <c r="A32" s="94"/>
      <c r="B32" s="93"/>
      <c r="C32" s="93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42"/>
      <c r="P32" s="42"/>
      <c r="Q32" s="42"/>
      <c r="R32" s="42"/>
      <c r="S32" s="42"/>
      <c r="T32" s="65"/>
      <c r="U32" s="65" t="s">
        <v>212</v>
      </c>
      <c r="V32" s="65"/>
      <c r="W32" s="65"/>
      <c r="X32" s="65"/>
      <c r="Y32" s="65"/>
      <c r="Z32" s="42"/>
    </row>
    <row r="33" spans="1:26" ht="8.1" hidden="1" customHeight="1">
      <c r="A33" s="94"/>
      <c r="B33" s="93"/>
      <c r="C33" s="93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42"/>
      <c r="P33" s="42"/>
      <c r="Q33" s="42"/>
      <c r="R33" s="42"/>
      <c r="S33" s="42"/>
      <c r="T33" s="65"/>
      <c r="U33" s="65" t="s">
        <v>214</v>
      </c>
      <c r="V33" s="65"/>
      <c r="W33" s="65"/>
      <c r="X33" s="65"/>
      <c r="Y33" s="65"/>
      <c r="Z33" s="42"/>
    </row>
    <row r="34" spans="1:26" ht="8.1" hidden="1" customHeight="1">
      <c r="A34" s="94"/>
      <c r="B34" s="93"/>
      <c r="C34" s="93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42"/>
      <c r="P34" s="42"/>
      <c r="Q34" s="42"/>
      <c r="R34" s="42"/>
      <c r="S34" s="42"/>
      <c r="T34" s="65"/>
      <c r="U34" s="65" t="s">
        <v>216</v>
      </c>
      <c r="V34" s="65"/>
      <c r="W34" s="65"/>
      <c r="X34" s="65"/>
      <c r="Y34" s="65"/>
      <c r="Z34" s="42"/>
    </row>
    <row r="35" spans="1:26" ht="8.1" hidden="1" customHeight="1">
      <c r="A35" s="94"/>
      <c r="B35" s="93"/>
      <c r="C35" s="93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42"/>
      <c r="P35" s="42"/>
      <c r="Q35" s="42"/>
      <c r="R35" s="42"/>
      <c r="S35" s="42"/>
      <c r="T35" s="65"/>
      <c r="U35" s="65" t="s">
        <v>217</v>
      </c>
      <c r="V35" s="65"/>
      <c r="W35" s="65"/>
      <c r="X35" s="65"/>
      <c r="Y35" s="65"/>
      <c r="Z35" s="42"/>
    </row>
    <row r="36" spans="1:26" ht="8.1" hidden="1" customHeight="1">
      <c r="A36" s="94"/>
      <c r="B36" s="93"/>
      <c r="C36" s="93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42"/>
      <c r="P36" s="42"/>
      <c r="Q36" s="42"/>
      <c r="R36" s="42"/>
      <c r="S36" s="42"/>
      <c r="T36" s="65"/>
      <c r="U36" s="65" t="s">
        <v>218</v>
      </c>
      <c r="V36" s="65"/>
      <c r="W36" s="65"/>
      <c r="X36" s="65"/>
      <c r="Y36" s="65"/>
      <c r="Z36" s="42"/>
    </row>
    <row r="37" spans="1:26" ht="8.1" hidden="1" customHeight="1">
      <c r="A37" s="94"/>
      <c r="B37" s="93"/>
      <c r="C37" s="93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42"/>
      <c r="P37" s="42"/>
      <c r="Q37" s="42"/>
      <c r="R37" s="42"/>
      <c r="S37" s="42"/>
      <c r="T37" s="65"/>
      <c r="U37" s="65" t="s">
        <v>219</v>
      </c>
      <c r="V37" s="65"/>
      <c r="W37" s="65"/>
      <c r="X37" s="65"/>
      <c r="Y37" s="65"/>
      <c r="Z37" s="42"/>
    </row>
    <row r="38" spans="1:26" ht="8.1" hidden="1" customHeight="1">
      <c r="A38" s="94"/>
      <c r="B38" s="93"/>
      <c r="C38" s="93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42"/>
      <c r="P38" s="42"/>
      <c r="Q38" s="42"/>
      <c r="R38" s="42"/>
      <c r="S38" s="42"/>
      <c r="T38" s="65"/>
      <c r="U38" s="65" t="s">
        <v>220</v>
      </c>
      <c r="V38" s="65"/>
      <c r="W38" s="65"/>
      <c r="X38" s="65"/>
      <c r="Y38" s="65"/>
      <c r="Z38" s="42"/>
    </row>
    <row r="39" spans="1:26" ht="8.1" hidden="1" customHeight="1">
      <c r="A39" s="94"/>
      <c r="B39" s="93"/>
      <c r="C39" s="93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42"/>
      <c r="P39" s="42"/>
      <c r="Q39" s="42"/>
      <c r="R39" s="42"/>
      <c r="S39" s="42"/>
      <c r="T39" s="65"/>
      <c r="U39" s="65" t="s">
        <v>221</v>
      </c>
      <c r="V39" s="65"/>
      <c r="W39" s="65"/>
      <c r="X39" s="65"/>
      <c r="Y39" s="65"/>
      <c r="Z39" s="42"/>
    </row>
    <row r="40" spans="1:26" ht="8.1" hidden="1" customHeight="1">
      <c r="A40" s="94"/>
      <c r="B40" s="93"/>
      <c r="C40" s="93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42"/>
      <c r="P40" s="42"/>
      <c r="Q40" s="42"/>
      <c r="R40" s="42"/>
      <c r="S40" s="42"/>
      <c r="T40" s="65"/>
      <c r="U40" s="65" t="s">
        <v>222</v>
      </c>
      <c r="V40" s="65"/>
      <c r="W40" s="65"/>
      <c r="X40" s="65"/>
      <c r="Y40" s="65"/>
      <c r="Z40" s="42"/>
    </row>
    <row r="41" spans="1:26" ht="8.1" hidden="1" customHeight="1">
      <c r="A41" s="94"/>
      <c r="B41" s="93"/>
      <c r="C41" s="93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42"/>
      <c r="P41" s="42"/>
      <c r="Q41" s="42"/>
      <c r="R41" s="42"/>
      <c r="S41" s="42"/>
      <c r="T41" s="65"/>
      <c r="U41" s="65" t="s">
        <v>224</v>
      </c>
      <c r="V41" s="65"/>
      <c r="W41" s="65"/>
      <c r="X41" s="65"/>
      <c r="Y41" s="65"/>
      <c r="Z41" s="42"/>
    </row>
    <row r="42" spans="1:26" ht="8.1" hidden="1" customHeight="1">
      <c r="A42" s="94"/>
      <c r="B42" s="93"/>
      <c r="C42" s="93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42"/>
      <c r="P42" s="42"/>
      <c r="Q42" s="42"/>
      <c r="R42" s="42"/>
      <c r="S42" s="42"/>
      <c r="T42" s="65"/>
      <c r="U42" s="65" t="s">
        <v>225</v>
      </c>
      <c r="V42" s="65"/>
      <c r="W42" s="65"/>
      <c r="X42" s="65"/>
      <c r="Y42" s="65"/>
      <c r="Z42" s="42"/>
    </row>
    <row r="43" spans="1:26" ht="8.1" hidden="1" customHeight="1">
      <c r="A43" s="94"/>
      <c r="B43" s="93"/>
      <c r="C43" s="93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42"/>
      <c r="P43" s="42"/>
      <c r="Q43" s="42"/>
      <c r="R43" s="42"/>
      <c r="S43" s="42"/>
      <c r="T43" s="65"/>
      <c r="U43" s="65" t="s">
        <v>37</v>
      </c>
      <c r="V43" s="65"/>
      <c r="W43" s="65"/>
      <c r="X43" s="65"/>
      <c r="Y43" s="65"/>
      <c r="Z43" s="42"/>
    </row>
    <row r="44" spans="1:26" ht="8.1" hidden="1" customHeight="1">
      <c r="A44" s="94"/>
      <c r="B44" s="93"/>
      <c r="C44" s="93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42"/>
      <c r="P44" s="42"/>
      <c r="Q44" s="42"/>
      <c r="R44" s="42"/>
      <c r="S44" s="42"/>
      <c r="T44" s="65"/>
      <c r="U44" s="65" t="s">
        <v>227</v>
      </c>
      <c r="V44" s="65"/>
      <c r="W44" s="65"/>
      <c r="X44" s="65"/>
      <c r="Y44" s="65"/>
      <c r="Z44" s="42"/>
    </row>
    <row r="45" spans="1:26" ht="8.1" hidden="1" customHeight="1">
      <c r="A45" s="94"/>
      <c r="B45" s="93"/>
      <c r="C45" s="93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42"/>
      <c r="P45" s="42"/>
      <c r="Q45" s="42"/>
      <c r="R45" s="42"/>
      <c r="S45" s="42"/>
      <c r="T45" s="65"/>
      <c r="U45" s="65" t="s">
        <v>228</v>
      </c>
      <c r="V45" s="65"/>
      <c r="W45" s="65"/>
      <c r="X45" s="65"/>
      <c r="Y45" s="65"/>
      <c r="Z45" s="42"/>
    </row>
    <row r="46" spans="1:26" ht="8.1" hidden="1" customHeight="1">
      <c r="A46" s="94"/>
      <c r="B46" s="93"/>
      <c r="C46" s="93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42"/>
      <c r="P46" s="42"/>
      <c r="Q46" s="42"/>
      <c r="R46" s="42"/>
      <c r="S46" s="42"/>
      <c r="T46" s="65"/>
      <c r="U46" s="65" t="s">
        <v>229</v>
      </c>
      <c r="V46" s="65"/>
      <c r="W46" s="65"/>
      <c r="X46" s="65"/>
      <c r="Y46" s="65"/>
      <c r="Z46" s="42"/>
    </row>
    <row r="47" spans="1:26" ht="8.1" hidden="1" customHeight="1">
      <c r="A47" s="94"/>
      <c r="B47" s="93"/>
      <c r="C47" s="93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42"/>
      <c r="P47" s="42"/>
      <c r="Q47" s="42"/>
      <c r="R47" s="42"/>
      <c r="S47" s="42"/>
      <c r="T47" s="65"/>
      <c r="U47" s="65" t="s">
        <v>230</v>
      </c>
      <c r="V47" s="65"/>
      <c r="W47" s="65"/>
      <c r="X47" s="65"/>
      <c r="Y47" s="65"/>
      <c r="Z47" s="42"/>
    </row>
    <row r="48" spans="1:26" ht="8.1" hidden="1" customHeight="1">
      <c r="A48" s="94"/>
      <c r="B48" s="93"/>
      <c r="C48" s="93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42"/>
      <c r="P48" s="42"/>
      <c r="Q48" s="42"/>
      <c r="R48" s="42"/>
      <c r="S48" s="42"/>
      <c r="T48" s="65"/>
      <c r="U48" s="65" t="s">
        <v>232</v>
      </c>
      <c r="V48" s="65"/>
      <c r="W48" s="65"/>
      <c r="X48" s="65"/>
      <c r="Y48" s="65"/>
      <c r="Z48" s="42"/>
    </row>
    <row r="49" spans="1:26" ht="8.1" hidden="1" customHeight="1">
      <c r="A49" s="94"/>
      <c r="B49" s="93"/>
      <c r="C49" s="93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42"/>
      <c r="P49" s="42"/>
      <c r="Q49" s="42"/>
      <c r="R49" s="42"/>
      <c r="S49" s="42"/>
      <c r="T49" s="65"/>
      <c r="U49" s="65" t="s">
        <v>234</v>
      </c>
      <c r="V49" s="65"/>
      <c r="W49" s="65"/>
      <c r="X49" s="65"/>
      <c r="Y49" s="65"/>
      <c r="Z49" s="42"/>
    </row>
    <row r="50" spans="1:26" ht="8.1" hidden="1" customHeight="1">
      <c r="A50" s="94"/>
      <c r="B50" s="93"/>
      <c r="C50" s="93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42"/>
      <c r="P50" s="42"/>
      <c r="Q50" s="42"/>
      <c r="R50" s="42"/>
      <c r="S50" s="42"/>
      <c r="T50" s="65"/>
      <c r="U50" s="65" t="s">
        <v>236</v>
      </c>
      <c r="V50" s="65"/>
      <c r="W50" s="65"/>
      <c r="X50" s="65"/>
      <c r="Y50" s="65"/>
      <c r="Z50" s="42"/>
    </row>
    <row r="51" spans="1:26" ht="8.1" hidden="1" customHeight="1">
      <c r="A51" s="94"/>
      <c r="B51" s="93"/>
      <c r="C51" s="93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42"/>
      <c r="P51" s="42"/>
      <c r="Q51" s="42"/>
      <c r="R51" s="42"/>
      <c r="S51" s="42"/>
      <c r="T51" s="65"/>
      <c r="U51" s="65" t="s">
        <v>237</v>
      </c>
      <c r="V51" s="65"/>
      <c r="W51" s="65"/>
      <c r="X51" s="65"/>
      <c r="Y51" s="65"/>
      <c r="Z51" s="42"/>
    </row>
    <row r="52" spans="1:26" ht="8.1" hidden="1" customHeight="1">
      <c r="A52" s="94"/>
      <c r="B52" s="93"/>
      <c r="C52" s="93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42"/>
      <c r="P52" s="42"/>
      <c r="Q52" s="42"/>
      <c r="R52" s="42"/>
      <c r="S52" s="42"/>
      <c r="T52" s="65"/>
      <c r="U52" s="65" t="s">
        <v>238</v>
      </c>
      <c r="V52" s="65"/>
      <c r="W52" s="65"/>
      <c r="X52" s="65"/>
      <c r="Y52" s="65"/>
      <c r="Z52" s="42"/>
    </row>
    <row r="53" spans="1:26" ht="8.1" hidden="1" customHeight="1">
      <c r="A53" s="94"/>
      <c r="B53" s="93"/>
      <c r="C53" s="93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42"/>
      <c r="P53" s="42"/>
      <c r="Q53" s="42"/>
      <c r="R53" s="42"/>
      <c r="S53" s="42"/>
      <c r="T53" s="65"/>
      <c r="U53" s="65" t="s">
        <v>240</v>
      </c>
      <c r="V53" s="65"/>
      <c r="W53" s="65"/>
      <c r="X53" s="65"/>
      <c r="Y53" s="65"/>
      <c r="Z53" s="42"/>
    </row>
    <row r="54" spans="1:26" ht="8.1" hidden="1" customHeight="1">
      <c r="A54" s="94"/>
      <c r="B54" s="93"/>
      <c r="C54" s="93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42"/>
      <c r="P54" s="42"/>
      <c r="Q54" s="42"/>
      <c r="R54" s="42"/>
      <c r="S54" s="42"/>
      <c r="T54" s="65"/>
      <c r="U54" s="65" t="s">
        <v>43</v>
      </c>
      <c r="V54" s="65"/>
      <c r="W54" s="65"/>
      <c r="X54" s="65"/>
      <c r="Y54" s="65"/>
      <c r="Z54" s="42"/>
    </row>
    <row r="55" spans="1:26" ht="8.1" hidden="1" customHeight="1">
      <c r="A55" s="94"/>
      <c r="B55" s="93"/>
      <c r="C55" s="93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42"/>
      <c r="P55" s="42"/>
      <c r="Q55" s="42"/>
      <c r="R55" s="42"/>
      <c r="S55" s="42"/>
      <c r="T55" s="65"/>
      <c r="U55" s="65" t="s">
        <v>241</v>
      </c>
      <c r="V55" s="65"/>
      <c r="W55" s="65"/>
      <c r="X55" s="65"/>
      <c r="Y55" s="65"/>
      <c r="Z55" s="42"/>
    </row>
    <row r="56" spans="1:26" ht="8.1" hidden="1" customHeight="1">
      <c r="A56" s="94"/>
      <c r="B56" s="93"/>
      <c r="C56" s="93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42"/>
      <c r="P56" s="42"/>
      <c r="Q56" s="42"/>
      <c r="R56" s="42"/>
      <c r="S56" s="42"/>
      <c r="T56" s="65"/>
      <c r="U56" s="65" t="s">
        <v>242</v>
      </c>
      <c r="V56" s="65"/>
      <c r="W56" s="65"/>
      <c r="X56" s="65"/>
      <c r="Y56" s="65"/>
      <c r="Z56" s="42"/>
    </row>
    <row r="57" spans="1:26" ht="8.1" hidden="1" customHeight="1">
      <c r="A57" s="94"/>
      <c r="B57" s="93"/>
      <c r="C57" s="93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42"/>
      <c r="P57" s="42"/>
      <c r="Q57" s="42"/>
      <c r="R57" s="42"/>
      <c r="S57" s="42"/>
      <c r="T57" s="65"/>
      <c r="U57" s="65" t="s">
        <v>244</v>
      </c>
      <c r="V57" s="65"/>
      <c r="W57" s="65"/>
      <c r="X57" s="65"/>
      <c r="Y57" s="65"/>
      <c r="Z57" s="42"/>
    </row>
    <row r="58" spans="1:26" ht="8.1" hidden="1" customHeight="1">
      <c r="A58" s="94"/>
      <c r="B58" s="93"/>
      <c r="C58" s="93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42"/>
      <c r="P58" s="42"/>
      <c r="Q58" s="42"/>
      <c r="R58" s="42"/>
      <c r="S58" s="42"/>
      <c r="T58" s="65"/>
      <c r="U58" s="65" t="s">
        <v>246</v>
      </c>
      <c r="V58" s="65"/>
      <c r="W58" s="65"/>
      <c r="X58" s="65"/>
      <c r="Y58" s="65"/>
      <c r="Z58" s="42"/>
    </row>
    <row r="59" spans="1:26" ht="8.1" hidden="1" customHeight="1">
      <c r="A59" s="94"/>
      <c r="B59" s="93"/>
      <c r="C59" s="93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42"/>
      <c r="P59" s="42"/>
      <c r="Q59" s="42"/>
      <c r="R59" s="42"/>
      <c r="S59" s="42"/>
      <c r="T59" s="65"/>
      <c r="U59" s="65" t="s">
        <v>247</v>
      </c>
      <c r="V59" s="65"/>
      <c r="W59" s="65"/>
      <c r="X59" s="65"/>
      <c r="Y59" s="65"/>
      <c r="Z59" s="42"/>
    </row>
    <row r="60" spans="1:26" ht="8.1" hidden="1" customHeight="1">
      <c r="A60" s="94"/>
      <c r="B60" s="93"/>
      <c r="C60" s="93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42"/>
      <c r="P60" s="42"/>
      <c r="Q60" s="42"/>
      <c r="R60" s="42"/>
      <c r="S60" s="42"/>
      <c r="T60" s="65"/>
      <c r="U60" s="65" t="s">
        <v>248</v>
      </c>
      <c r="V60" s="65"/>
      <c r="W60" s="65"/>
      <c r="X60" s="65"/>
      <c r="Y60" s="65"/>
      <c r="Z60" s="42"/>
    </row>
    <row r="61" spans="1:26" ht="8.1" hidden="1" customHeight="1">
      <c r="A61" s="94"/>
      <c r="B61" s="93"/>
      <c r="C61" s="93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42"/>
      <c r="P61" s="42"/>
      <c r="Q61" s="42"/>
      <c r="R61" s="42"/>
      <c r="S61" s="42"/>
      <c r="T61" s="65"/>
      <c r="U61" s="65" t="s">
        <v>249</v>
      </c>
      <c r="V61" s="65"/>
      <c r="W61" s="65"/>
      <c r="X61" s="65"/>
      <c r="Y61" s="65"/>
      <c r="Z61" s="42"/>
    </row>
    <row r="62" spans="1:26" ht="8.1" hidden="1" customHeight="1">
      <c r="A62" s="94"/>
      <c r="B62" s="93"/>
      <c r="C62" s="93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42"/>
      <c r="P62" s="42"/>
      <c r="Q62" s="42"/>
      <c r="R62" s="42"/>
      <c r="S62" s="42"/>
      <c r="T62" s="65"/>
      <c r="U62" s="65" t="s">
        <v>252</v>
      </c>
      <c r="V62" s="65"/>
      <c r="W62" s="65"/>
      <c r="X62" s="65"/>
      <c r="Y62" s="65"/>
      <c r="Z62" s="42"/>
    </row>
    <row r="63" spans="1:26" ht="8.1" hidden="1" customHeight="1">
      <c r="A63" s="94"/>
      <c r="B63" s="93"/>
      <c r="C63" s="93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42"/>
      <c r="P63" s="42"/>
      <c r="Q63" s="42"/>
      <c r="R63" s="42"/>
      <c r="S63" s="42"/>
      <c r="T63" s="65"/>
      <c r="U63" s="65" t="s">
        <v>253</v>
      </c>
      <c r="V63" s="65"/>
      <c r="W63" s="65"/>
      <c r="X63" s="65"/>
      <c r="Y63" s="65"/>
      <c r="Z63" s="42"/>
    </row>
    <row r="64" spans="1:26" ht="8.1" hidden="1" customHeight="1">
      <c r="A64" s="94"/>
      <c r="B64" s="93"/>
      <c r="C64" s="93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42"/>
      <c r="P64" s="42"/>
      <c r="Q64" s="42"/>
      <c r="R64" s="42"/>
      <c r="S64" s="42"/>
      <c r="T64" s="65"/>
      <c r="U64" s="65" t="s">
        <v>254</v>
      </c>
      <c r="V64" s="65"/>
      <c r="W64" s="65"/>
      <c r="X64" s="65"/>
      <c r="Y64" s="65"/>
      <c r="Z64" s="42"/>
    </row>
    <row r="65" spans="1:26" ht="8.1" hidden="1" customHeight="1">
      <c r="A65" s="94"/>
      <c r="B65" s="93"/>
      <c r="C65" s="93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42"/>
      <c r="P65" s="42"/>
      <c r="Q65" s="42"/>
      <c r="R65" s="42"/>
      <c r="S65" s="42"/>
      <c r="T65" s="65"/>
      <c r="U65" s="65" t="s">
        <v>255</v>
      </c>
      <c r="V65" s="65"/>
      <c r="W65" s="65"/>
      <c r="X65" s="65"/>
      <c r="Y65" s="65"/>
      <c r="Z65" s="42"/>
    </row>
    <row r="66" spans="1:26" ht="8.1" hidden="1" customHeight="1">
      <c r="A66" s="94"/>
      <c r="B66" s="93"/>
      <c r="C66" s="93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42"/>
      <c r="P66" s="42"/>
      <c r="Q66" s="42"/>
      <c r="R66" s="42"/>
      <c r="S66" s="42"/>
      <c r="T66" s="65"/>
      <c r="U66" s="65" t="s">
        <v>256</v>
      </c>
      <c r="V66" s="65"/>
      <c r="W66" s="65"/>
      <c r="X66" s="65"/>
      <c r="Y66" s="65"/>
      <c r="Z66" s="42"/>
    </row>
    <row r="67" spans="1:26" ht="8.1" hidden="1" customHeight="1">
      <c r="A67" s="94"/>
      <c r="B67" s="93"/>
      <c r="C67" s="93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42"/>
      <c r="P67" s="42"/>
      <c r="Q67" s="42"/>
      <c r="R67" s="42"/>
      <c r="S67" s="42"/>
      <c r="T67" s="65"/>
      <c r="U67" s="65" t="s">
        <v>257</v>
      </c>
      <c r="V67" s="65"/>
      <c r="W67" s="65"/>
      <c r="X67" s="65"/>
      <c r="Y67" s="65"/>
      <c r="Z67" s="42"/>
    </row>
    <row r="68" spans="1:26" ht="8.1" hidden="1" customHeight="1">
      <c r="A68" s="94"/>
      <c r="B68" s="93"/>
      <c r="C68" s="93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42"/>
      <c r="P68" s="42"/>
      <c r="Q68" s="42"/>
      <c r="R68" s="42"/>
      <c r="S68" s="42"/>
      <c r="T68" s="65"/>
      <c r="U68" s="65" t="s">
        <v>258</v>
      </c>
      <c r="V68" s="65"/>
      <c r="W68" s="65"/>
      <c r="X68" s="65"/>
      <c r="Y68" s="65"/>
      <c r="Z68" s="42"/>
    </row>
    <row r="69" spans="1:26" ht="8.1" hidden="1" customHeight="1">
      <c r="A69" s="94"/>
      <c r="B69" s="93"/>
      <c r="C69" s="93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42"/>
      <c r="P69" s="42"/>
      <c r="Q69" s="42"/>
      <c r="R69" s="42"/>
      <c r="S69" s="42"/>
      <c r="T69" s="65"/>
      <c r="U69" s="65" t="s">
        <v>259</v>
      </c>
      <c r="V69" s="65"/>
      <c r="W69" s="65"/>
      <c r="X69" s="65"/>
      <c r="Y69" s="65"/>
      <c r="Z69" s="42"/>
    </row>
    <row r="70" spans="1:26" ht="8.1" hidden="1" customHeight="1">
      <c r="A70" s="94"/>
      <c r="B70" s="93"/>
      <c r="C70" s="93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42"/>
      <c r="P70" s="42"/>
      <c r="Q70" s="42"/>
      <c r="R70" s="42"/>
      <c r="S70" s="42"/>
      <c r="T70" s="65"/>
      <c r="U70" s="65" t="s">
        <v>260</v>
      </c>
      <c r="V70" s="65"/>
      <c r="W70" s="65"/>
      <c r="X70" s="65"/>
      <c r="Y70" s="65"/>
      <c r="Z70" s="42"/>
    </row>
    <row r="71" spans="1:26" ht="8.1" hidden="1" customHeight="1">
      <c r="A71" s="94"/>
      <c r="B71" s="93"/>
      <c r="C71" s="93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42"/>
      <c r="P71" s="42"/>
      <c r="Q71" s="42"/>
      <c r="R71" s="42"/>
      <c r="S71" s="42"/>
      <c r="T71" s="65"/>
      <c r="U71" s="65" t="s">
        <v>261</v>
      </c>
      <c r="V71" s="65"/>
      <c r="W71" s="65"/>
      <c r="X71" s="65"/>
      <c r="Y71" s="65"/>
      <c r="Z71" s="42"/>
    </row>
    <row r="72" spans="1:26" ht="8.1" hidden="1" customHeight="1">
      <c r="A72" s="94"/>
      <c r="B72" s="93"/>
      <c r="C72" s="93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42"/>
      <c r="P72" s="42"/>
      <c r="Q72" s="42"/>
      <c r="R72" s="42"/>
      <c r="S72" s="42"/>
      <c r="T72" s="65"/>
      <c r="U72" s="65" t="s">
        <v>262</v>
      </c>
      <c r="V72" s="65"/>
      <c r="W72" s="65"/>
      <c r="X72" s="65"/>
      <c r="Y72" s="65"/>
      <c r="Z72" s="42"/>
    </row>
    <row r="73" spans="1:26" ht="8.1" hidden="1" customHeight="1">
      <c r="A73" s="94"/>
      <c r="B73" s="93"/>
      <c r="C73" s="93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42"/>
      <c r="P73" s="42"/>
      <c r="Q73" s="42"/>
      <c r="R73" s="42"/>
      <c r="S73" s="42"/>
      <c r="T73" s="65"/>
      <c r="U73" s="65" t="s">
        <v>263</v>
      </c>
      <c r="V73" s="65"/>
      <c r="W73" s="65"/>
      <c r="X73" s="65"/>
      <c r="Y73" s="65"/>
      <c r="Z73" s="42"/>
    </row>
    <row r="74" spans="1:26" ht="8.1" hidden="1" customHeight="1">
      <c r="A74" s="94"/>
      <c r="B74" s="93"/>
      <c r="C74" s="93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42"/>
      <c r="P74" s="42"/>
      <c r="Q74" s="42"/>
      <c r="R74" s="42"/>
      <c r="S74" s="42"/>
      <c r="T74" s="65"/>
      <c r="U74" s="65" t="s">
        <v>264</v>
      </c>
      <c r="V74" s="65"/>
      <c r="W74" s="65"/>
      <c r="X74" s="65"/>
      <c r="Y74" s="65"/>
      <c r="Z74" s="42"/>
    </row>
    <row r="75" spans="1:26" ht="8.1" hidden="1" customHeight="1">
      <c r="A75" s="94"/>
      <c r="B75" s="93"/>
      <c r="C75" s="93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42"/>
      <c r="P75" s="42"/>
      <c r="Q75" s="42"/>
      <c r="R75" s="42"/>
      <c r="S75" s="42"/>
      <c r="T75" s="65"/>
      <c r="U75" s="65" t="s">
        <v>265</v>
      </c>
      <c r="V75" s="65"/>
      <c r="W75" s="65"/>
      <c r="X75" s="65"/>
      <c r="Y75" s="65"/>
      <c r="Z75" s="42"/>
    </row>
    <row r="76" spans="1:26" ht="8.1" hidden="1" customHeight="1">
      <c r="A76" s="94"/>
      <c r="B76" s="93"/>
      <c r="C76" s="93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42"/>
      <c r="P76" s="42"/>
      <c r="Q76" s="42"/>
      <c r="R76" s="42"/>
      <c r="S76" s="42"/>
      <c r="T76" s="65"/>
      <c r="U76" s="65" t="s">
        <v>266</v>
      </c>
      <c r="V76" s="65"/>
      <c r="W76" s="65"/>
      <c r="X76" s="65"/>
      <c r="Y76" s="65"/>
      <c r="Z76" s="42"/>
    </row>
    <row r="77" spans="1:26" ht="8.1" hidden="1" customHeight="1">
      <c r="A77" s="94"/>
      <c r="B77" s="93"/>
      <c r="C77" s="93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42"/>
      <c r="P77" s="42"/>
      <c r="Q77" s="42"/>
      <c r="R77" s="42"/>
      <c r="S77" s="42"/>
      <c r="T77" s="65"/>
      <c r="U77" s="65" t="s">
        <v>267</v>
      </c>
      <c r="V77" s="65"/>
      <c r="W77" s="65"/>
      <c r="X77" s="65"/>
      <c r="Y77" s="65"/>
      <c r="Z77" s="42"/>
    </row>
    <row r="78" spans="1:26" ht="8.1" hidden="1" customHeight="1">
      <c r="A78" s="94"/>
      <c r="B78" s="93"/>
      <c r="C78" s="93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42"/>
      <c r="P78" s="42"/>
      <c r="Q78" s="42"/>
      <c r="R78" s="42"/>
      <c r="S78" s="42"/>
      <c r="T78" s="65"/>
      <c r="U78" s="65" t="s">
        <v>268</v>
      </c>
      <c r="V78" s="65"/>
      <c r="W78" s="65"/>
      <c r="X78" s="65"/>
      <c r="Y78" s="65"/>
      <c r="Z78" s="42"/>
    </row>
    <row r="79" spans="1:26" ht="8.1" hidden="1" customHeight="1">
      <c r="A79" s="94"/>
      <c r="B79" s="93"/>
      <c r="C79" s="93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42"/>
      <c r="P79" s="42"/>
      <c r="Q79" s="42"/>
      <c r="R79" s="42"/>
      <c r="S79" s="42"/>
      <c r="T79" s="65"/>
      <c r="U79" s="65" t="s">
        <v>269</v>
      </c>
      <c r="V79" s="65"/>
      <c r="W79" s="65"/>
      <c r="X79" s="65"/>
      <c r="Y79" s="65"/>
      <c r="Z79" s="42"/>
    </row>
    <row r="80" spans="1:26" ht="8.1" hidden="1" customHeight="1">
      <c r="A80" s="94"/>
      <c r="B80" s="93"/>
      <c r="C80" s="93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42"/>
      <c r="P80" s="42"/>
      <c r="Q80" s="42"/>
      <c r="R80" s="42"/>
      <c r="S80" s="42"/>
      <c r="T80" s="65"/>
      <c r="U80" s="65" t="s">
        <v>270</v>
      </c>
      <c r="V80" s="65"/>
      <c r="W80" s="65"/>
      <c r="X80" s="65"/>
      <c r="Y80" s="65"/>
      <c r="Z80" s="42"/>
    </row>
    <row r="81" spans="1:26" ht="8.1" hidden="1" customHeight="1">
      <c r="A81" s="94"/>
      <c r="B81" s="93"/>
      <c r="C81" s="93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42"/>
      <c r="P81" s="42"/>
      <c r="Q81" s="42"/>
      <c r="R81" s="42"/>
      <c r="S81" s="42"/>
      <c r="T81" s="65"/>
      <c r="U81" s="65" t="s">
        <v>271</v>
      </c>
      <c r="V81" s="65"/>
      <c r="W81" s="65"/>
      <c r="X81" s="65"/>
      <c r="Y81" s="65"/>
      <c r="Z81" s="42"/>
    </row>
    <row r="82" spans="1:26" ht="8.1" hidden="1" customHeight="1">
      <c r="A82" s="94"/>
      <c r="B82" s="93"/>
      <c r="C82" s="93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42"/>
      <c r="P82" s="42"/>
      <c r="Q82" s="42"/>
      <c r="R82" s="42"/>
      <c r="S82" s="42"/>
      <c r="T82" s="65"/>
      <c r="U82" s="65" t="s">
        <v>272</v>
      </c>
      <c r="V82" s="65"/>
      <c r="W82" s="65"/>
      <c r="X82" s="65"/>
      <c r="Y82" s="65"/>
      <c r="Z82" s="42"/>
    </row>
    <row r="83" spans="1:26" ht="8.1" hidden="1" customHeight="1">
      <c r="A83" s="94"/>
      <c r="B83" s="93"/>
      <c r="C83" s="93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42"/>
      <c r="P83" s="42"/>
      <c r="Q83" s="42"/>
      <c r="R83" s="42"/>
      <c r="S83" s="42"/>
      <c r="T83" s="65"/>
      <c r="U83" s="65" t="s">
        <v>273</v>
      </c>
      <c r="V83" s="65"/>
      <c r="W83" s="65"/>
      <c r="X83" s="65"/>
      <c r="Y83" s="65"/>
      <c r="Z83" s="42"/>
    </row>
    <row r="84" spans="1:26" ht="8.1" hidden="1" customHeight="1">
      <c r="A84" s="94"/>
      <c r="B84" s="93"/>
      <c r="C84" s="93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42"/>
      <c r="P84" s="42"/>
      <c r="Q84" s="42"/>
      <c r="R84" s="42"/>
      <c r="S84" s="42"/>
      <c r="T84" s="65"/>
      <c r="U84" s="65" t="s">
        <v>274</v>
      </c>
      <c r="V84" s="65"/>
      <c r="W84" s="65"/>
      <c r="X84" s="65"/>
      <c r="Y84" s="65"/>
      <c r="Z84" s="42"/>
    </row>
    <row r="85" spans="1:26" ht="8.1" hidden="1" customHeight="1">
      <c r="A85" s="94"/>
      <c r="B85" s="93"/>
      <c r="C85" s="93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42"/>
      <c r="P85" s="42"/>
      <c r="Q85" s="42"/>
      <c r="R85" s="42"/>
      <c r="S85" s="42"/>
      <c r="T85" s="65"/>
      <c r="U85" s="65" t="s">
        <v>275</v>
      </c>
      <c r="V85" s="65"/>
      <c r="W85" s="65"/>
      <c r="X85" s="65"/>
      <c r="Y85" s="65"/>
      <c r="Z85" s="42"/>
    </row>
    <row r="86" spans="1:26" ht="8.1" hidden="1" customHeight="1">
      <c r="A86" s="94"/>
      <c r="B86" s="93"/>
      <c r="C86" s="93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42"/>
      <c r="P86" s="42"/>
      <c r="Q86" s="42"/>
      <c r="R86" s="42"/>
      <c r="S86" s="42"/>
      <c r="T86" s="65"/>
      <c r="U86" s="65" t="s">
        <v>276</v>
      </c>
      <c r="V86" s="65"/>
      <c r="W86" s="65"/>
      <c r="X86" s="65"/>
      <c r="Y86" s="65"/>
      <c r="Z86" s="42"/>
    </row>
    <row r="87" spans="1:26" ht="8.1" hidden="1" customHeight="1">
      <c r="A87" s="94"/>
      <c r="B87" s="93"/>
      <c r="C87" s="93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42"/>
      <c r="P87" s="42"/>
      <c r="Q87" s="42"/>
      <c r="R87" s="42"/>
      <c r="S87" s="42"/>
      <c r="T87" s="65"/>
      <c r="U87" s="65" t="s">
        <v>277</v>
      </c>
      <c r="V87" s="65"/>
      <c r="W87" s="65"/>
      <c r="X87" s="65"/>
      <c r="Y87" s="65"/>
      <c r="Z87" s="42"/>
    </row>
    <row r="88" spans="1:26" ht="8.1" hidden="1" customHeight="1">
      <c r="A88" s="94"/>
      <c r="B88" s="93"/>
      <c r="C88" s="93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42"/>
      <c r="P88" s="42"/>
      <c r="Q88" s="42"/>
      <c r="R88" s="42"/>
      <c r="S88" s="42"/>
      <c r="T88" s="65"/>
      <c r="U88" s="65" t="s">
        <v>278</v>
      </c>
      <c r="V88" s="65"/>
      <c r="W88" s="65"/>
      <c r="X88" s="65"/>
      <c r="Y88" s="65"/>
      <c r="Z88" s="42"/>
    </row>
    <row r="89" spans="1:26" ht="8.1" hidden="1" customHeight="1">
      <c r="A89" s="94"/>
      <c r="B89" s="93"/>
      <c r="C89" s="93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42"/>
      <c r="P89" s="42"/>
      <c r="Q89" s="42"/>
      <c r="R89" s="42"/>
      <c r="S89" s="42"/>
      <c r="T89" s="65"/>
      <c r="U89" s="65" t="s">
        <v>279</v>
      </c>
      <c r="V89" s="65"/>
      <c r="W89" s="65"/>
      <c r="X89" s="65"/>
      <c r="Y89" s="65"/>
      <c r="Z89" s="42"/>
    </row>
    <row r="90" spans="1:26" ht="8.1" hidden="1" customHeight="1">
      <c r="A90" s="94"/>
      <c r="B90" s="93"/>
      <c r="C90" s="93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42"/>
      <c r="P90" s="42"/>
      <c r="Q90" s="42"/>
      <c r="R90" s="42"/>
      <c r="S90" s="42"/>
      <c r="T90" s="65"/>
      <c r="U90" s="65" t="s">
        <v>280</v>
      </c>
      <c r="V90" s="65"/>
      <c r="W90" s="65"/>
      <c r="X90" s="65"/>
      <c r="Y90" s="65"/>
      <c r="Z90" s="42"/>
    </row>
    <row r="91" spans="1:26" ht="8.1" hidden="1" customHeight="1">
      <c r="A91" s="94"/>
      <c r="B91" s="93"/>
      <c r="C91" s="93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42"/>
      <c r="P91" s="42"/>
      <c r="Q91" s="42"/>
      <c r="R91" s="42"/>
      <c r="S91" s="42"/>
      <c r="T91" s="65"/>
      <c r="U91" s="65" t="s">
        <v>281</v>
      </c>
      <c r="V91" s="65"/>
      <c r="W91" s="65"/>
      <c r="X91" s="65"/>
      <c r="Y91" s="65"/>
      <c r="Z91" s="42"/>
    </row>
    <row r="92" spans="1:26" ht="8.1" hidden="1" customHeight="1">
      <c r="A92" s="94"/>
      <c r="B92" s="93"/>
      <c r="C92" s="93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42"/>
      <c r="P92" s="42"/>
      <c r="Q92" s="42"/>
      <c r="R92" s="42"/>
      <c r="S92" s="42"/>
      <c r="T92" s="65"/>
      <c r="U92" s="65" t="s">
        <v>282</v>
      </c>
      <c r="V92" s="65"/>
      <c r="W92" s="65"/>
      <c r="X92" s="65"/>
      <c r="Y92" s="65"/>
      <c r="Z92" s="42"/>
    </row>
    <row r="93" spans="1:26" ht="8.1" hidden="1" customHeight="1">
      <c r="A93" s="94"/>
      <c r="B93" s="93"/>
      <c r="C93" s="93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42"/>
      <c r="P93" s="42"/>
      <c r="Q93" s="42"/>
      <c r="R93" s="42"/>
      <c r="S93" s="42"/>
      <c r="T93" s="65"/>
      <c r="U93" s="65" t="s">
        <v>283</v>
      </c>
      <c r="V93" s="65"/>
      <c r="W93" s="65"/>
      <c r="X93" s="65"/>
      <c r="Y93" s="65"/>
      <c r="Z93" s="42"/>
    </row>
    <row r="94" spans="1:26" ht="8.1" hidden="1" customHeight="1">
      <c r="A94" s="94"/>
      <c r="B94" s="93"/>
      <c r="C94" s="93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42"/>
      <c r="P94" s="42"/>
      <c r="Q94" s="42"/>
      <c r="R94" s="42"/>
      <c r="S94" s="42"/>
      <c r="T94" s="65"/>
      <c r="U94" s="65" t="s">
        <v>284</v>
      </c>
      <c r="V94" s="65"/>
      <c r="W94" s="65"/>
      <c r="X94" s="65"/>
      <c r="Y94" s="65"/>
      <c r="Z94" s="42"/>
    </row>
    <row r="95" spans="1:26" ht="8.1" hidden="1" customHeight="1">
      <c r="A95" s="94"/>
      <c r="B95" s="93"/>
      <c r="C95" s="93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42"/>
      <c r="P95" s="42"/>
      <c r="Q95" s="42"/>
      <c r="R95" s="42"/>
      <c r="S95" s="42"/>
      <c r="T95" s="65"/>
      <c r="U95" s="65" t="s">
        <v>285</v>
      </c>
      <c r="V95" s="65"/>
      <c r="W95" s="65"/>
      <c r="X95" s="65"/>
      <c r="Y95" s="65"/>
      <c r="Z95" s="42"/>
    </row>
    <row r="96" spans="1:26" ht="8.1" hidden="1" customHeight="1">
      <c r="A96" s="94"/>
      <c r="B96" s="93"/>
      <c r="C96" s="93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42"/>
      <c r="P96" s="42"/>
      <c r="Q96" s="42"/>
      <c r="R96" s="42"/>
      <c r="S96" s="42"/>
      <c r="T96" s="65"/>
      <c r="U96" s="65" t="s">
        <v>286</v>
      </c>
      <c r="V96" s="65"/>
      <c r="W96" s="65"/>
      <c r="X96" s="65"/>
      <c r="Y96" s="65"/>
      <c r="Z96" s="42"/>
    </row>
    <row r="97" spans="1:26" ht="8.1" hidden="1" customHeight="1">
      <c r="A97" s="94"/>
      <c r="B97" s="93"/>
      <c r="C97" s="93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42"/>
      <c r="P97" s="42"/>
      <c r="Q97" s="42"/>
      <c r="R97" s="42"/>
      <c r="S97" s="42"/>
      <c r="T97" s="65"/>
      <c r="U97" s="65" t="s">
        <v>288</v>
      </c>
      <c r="V97" s="65"/>
      <c r="W97" s="65"/>
      <c r="X97" s="65"/>
      <c r="Y97" s="65"/>
      <c r="Z97" s="42"/>
    </row>
    <row r="98" spans="1:26" ht="8.1" hidden="1" customHeight="1">
      <c r="A98" s="94"/>
      <c r="B98" s="93"/>
      <c r="C98" s="93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42"/>
      <c r="P98" s="42"/>
      <c r="Q98" s="42"/>
      <c r="R98" s="42"/>
      <c r="S98" s="42"/>
      <c r="T98" s="65"/>
      <c r="U98" s="65" t="s">
        <v>289</v>
      </c>
      <c r="V98" s="65"/>
      <c r="W98" s="65"/>
      <c r="X98" s="65"/>
      <c r="Y98" s="65"/>
      <c r="Z98" s="42"/>
    </row>
    <row r="99" spans="1:26" ht="8.1" hidden="1" customHeight="1">
      <c r="A99" s="94"/>
      <c r="B99" s="93"/>
      <c r="C99" s="93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42"/>
      <c r="P99" s="42"/>
      <c r="Q99" s="42"/>
      <c r="R99" s="42"/>
      <c r="S99" s="42"/>
      <c r="T99" s="65"/>
      <c r="U99" s="65" t="s">
        <v>292</v>
      </c>
      <c r="V99" s="65"/>
      <c r="W99" s="65"/>
      <c r="X99" s="65"/>
      <c r="Y99" s="65"/>
      <c r="Z99" s="42"/>
    </row>
    <row r="100" spans="1:26" ht="8.1" hidden="1" customHeight="1">
      <c r="A100" s="94"/>
      <c r="B100" s="93"/>
      <c r="C100" s="93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42"/>
      <c r="P100" s="42"/>
      <c r="Q100" s="42"/>
      <c r="R100" s="42"/>
      <c r="S100" s="42"/>
      <c r="T100" s="65"/>
      <c r="U100" s="65" t="s">
        <v>294</v>
      </c>
      <c r="V100" s="65"/>
      <c r="W100" s="65"/>
      <c r="X100" s="65"/>
      <c r="Y100" s="65"/>
      <c r="Z100" s="42"/>
    </row>
    <row r="101" spans="1:26" ht="8.1" hidden="1" customHeight="1">
      <c r="A101" s="94"/>
      <c r="B101" s="93"/>
      <c r="C101" s="93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42"/>
      <c r="P101" s="42"/>
      <c r="Q101" s="42"/>
      <c r="R101" s="42"/>
      <c r="S101" s="42"/>
      <c r="T101" s="65"/>
      <c r="U101" s="65" t="s">
        <v>295</v>
      </c>
      <c r="V101" s="65"/>
      <c r="W101" s="65"/>
      <c r="X101" s="65"/>
      <c r="Y101" s="65"/>
      <c r="Z101" s="42"/>
    </row>
    <row r="102" spans="1:26" ht="8.1" hidden="1" customHeight="1">
      <c r="A102" s="94"/>
      <c r="B102" s="93"/>
      <c r="C102" s="93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42"/>
      <c r="P102" s="42"/>
      <c r="Q102" s="42"/>
      <c r="R102" s="42"/>
      <c r="S102" s="42"/>
      <c r="T102" s="65"/>
      <c r="U102" s="65" t="s">
        <v>296</v>
      </c>
      <c r="V102" s="65"/>
      <c r="W102" s="65"/>
      <c r="X102" s="65"/>
      <c r="Y102" s="65"/>
      <c r="Z102" s="42"/>
    </row>
    <row r="103" spans="1:26" ht="8.1" hidden="1" customHeight="1">
      <c r="A103" s="94"/>
      <c r="B103" s="93"/>
      <c r="C103" s="93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42"/>
      <c r="P103" s="42"/>
      <c r="Q103" s="42"/>
      <c r="R103" s="42"/>
      <c r="S103" s="42"/>
      <c r="T103" s="65"/>
      <c r="U103" s="65" t="s">
        <v>297</v>
      </c>
      <c r="V103" s="65"/>
      <c r="W103" s="65"/>
      <c r="X103" s="65"/>
      <c r="Y103" s="65"/>
      <c r="Z103" s="42"/>
    </row>
    <row r="104" spans="1:26" ht="8.1" hidden="1" customHeight="1">
      <c r="A104" s="94"/>
      <c r="B104" s="93"/>
      <c r="C104" s="93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42"/>
      <c r="P104" s="42"/>
      <c r="Q104" s="42"/>
      <c r="R104" s="42"/>
      <c r="S104" s="42"/>
      <c r="T104" s="65"/>
      <c r="U104" s="65" t="s">
        <v>298</v>
      </c>
      <c r="V104" s="65"/>
      <c r="W104" s="65"/>
      <c r="X104" s="65"/>
      <c r="Y104" s="65"/>
      <c r="Z104" s="42"/>
    </row>
    <row r="105" spans="1:26" ht="8.1" hidden="1" customHeight="1">
      <c r="A105" s="94"/>
      <c r="B105" s="93"/>
      <c r="C105" s="93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42"/>
      <c r="P105" s="42"/>
      <c r="Q105" s="42"/>
      <c r="R105" s="42"/>
      <c r="S105" s="42"/>
      <c r="T105" s="65"/>
      <c r="U105" s="65" t="s">
        <v>299</v>
      </c>
      <c r="V105" s="65"/>
      <c r="W105" s="65"/>
      <c r="X105" s="65"/>
      <c r="Y105" s="65"/>
      <c r="Z105" s="42"/>
    </row>
    <row r="106" spans="1:26" ht="8.1" hidden="1" customHeight="1">
      <c r="A106" s="94"/>
      <c r="B106" s="93"/>
      <c r="C106" s="93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42"/>
      <c r="P106" s="42"/>
      <c r="Q106" s="42"/>
      <c r="R106" s="42"/>
      <c r="S106" s="42"/>
      <c r="T106" s="65"/>
      <c r="U106" s="65" t="s">
        <v>300</v>
      </c>
      <c r="V106" s="65"/>
      <c r="W106" s="65"/>
      <c r="X106" s="65"/>
      <c r="Y106" s="65"/>
      <c r="Z106" s="42"/>
    </row>
    <row r="107" spans="1:26" ht="8.1" hidden="1" customHeight="1">
      <c r="A107" s="94"/>
      <c r="B107" s="93"/>
      <c r="C107" s="93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42"/>
      <c r="P107" s="42"/>
      <c r="Q107" s="42"/>
      <c r="R107" s="42"/>
      <c r="S107" s="42"/>
      <c r="T107" s="65"/>
      <c r="U107" s="65" t="s">
        <v>301</v>
      </c>
      <c r="V107" s="65"/>
      <c r="W107" s="65"/>
      <c r="X107" s="65"/>
      <c r="Y107" s="65"/>
      <c r="Z107" s="42"/>
    </row>
    <row r="108" spans="1:26" ht="8.1" hidden="1" customHeight="1">
      <c r="A108" s="94"/>
      <c r="B108" s="93"/>
      <c r="C108" s="93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42"/>
      <c r="P108" s="42"/>
      <c r="Q108" s="42"/>
      <c r="R108" s="42"/>
      <c r="S108" s="42"/>
      <c r="T108" s="65"/>
      <c r="U108" s="65" t="s">
        <v>302</v>
      </c>
      <c r="V108" s="65"/>
      <c r="W108" s="65"/>
      <c r="X108" s="65"/>
      <c r="Y108" s="65"/>
      <c r="Z108" s="42"/>
    </row>
    <row r="109" spans="1:26" ht="8.1" hidden="1" customHeight="1">
      <c r="A109" s="94"/>
      <c r="B109" s="93"/>
      <c r="C109" s="93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42"/>
      <c r="P109" s="42"/>
      <c r="Q109" s="42"/>
      <c r="R109" s="42"/>
      <c r="S109" s="42"/>
      <c r="T109" s="65"/>
      <c r="U109" s="65" t="s">
        <v>303</v>
      </c>
      <c r="V109" s="65"/>
      <c r="W109" s="65"/>
      <c r="X109" s="65"/>
      <c r="Y109" s="65"/>
      <c r="Z109" s="42"/>
    </row>
    <row r="110" spans="1:26" ht="8.1" hidden="1" customHeight="1">
      <c r="A110" s="94"/>
      <c r="B110" s="93"/>
      <c r="C110" s="93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42"/>
      <c r="P110" s="42"/>
      <c r="Q110" s="42"/>
      <c r="R110" s="42"/>
      <c r="S110" s="42"/>
      <c r="T110" s="65"/>
      <c r="U110" s="65" t="s">
        <v>304</v>
      </c>
      <c r="V110" s="65"/>
      <c r="W110" s="65"/>
      <c r="X110" s="65"/>
      <c r="Y110" s="65"/>
      <c r="Z110" s="42"/>
    </row>
    <row r="111" spans="1:26" ht="8.1" hidden="1" customHeight="1">
      <c r="A111" s="94"/>
      <c r="B111" s="93"/>
      <c r="C111" s="93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42"/>
      <c r="P111" s="42"/>
      <c r="Q111" s="42"/>
      <c r="R111" s="42"/>
      <c r="S111" s="42"/>
      <c r="T111" s="65"/>
      <c r="U111" s="65" t="s">
        <v>305</v>
      </c>
      <c r="V111" s="65"/>
      <c r="W111" s="65"/>
      <c r="X111" s="65"/>
      <c r="Y111" s="65"/>
      <c r="Z111" s="42"/>
    </row>
    <row r="112" spans="1:26" ht="8.1" hidden="1" customHeight="1">
      <c r="A112" s="94"/>
      <c r="B112" s="93"/>
      <c r="C112" s="93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42"/>
      <c r="P112" s="42"/>
      <c r="Q112" s="42"/>
      <c r="R112" s="42"/>
      <c r="S112" s="42"/>
      <c r="T112" s="65"/>
      <c r="U112" s="65" t="s">
        <v>306</v>
      </c>
      <c r="V112" s="65"/>
      <c r="W112" s="65"/>
      <c r="X112" s="65"/>
      <c r="Y112" s="65"/>
      <c r="Z112" s="42"/>
    </row>
    <row r="113" spans="1:26" ht="8.1" hidden="1" customHeight="1">
      <c r="A113" s="94"/>
      <c r="B113" s="93"/>
      <c r="C113" s="93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42"/>
      <c r="P113" s="42"/>
      <c r="Q113" s="42"/>
      <c r="R113" s="42"/>
      <c r="S113" s="42"/>
      <c r="T113" s="65"/>
      <c r="U113" s="103" t="s">
        <v>374</v>
      </c>
      <c r="V113" s="65"/>
      <c r="W113" s="65"/>
      <c r="X113" s="65"/>
      <c r="Y113" s="65"/>
      <c r="Z113" s="42"/>
    </row>
    <row r="114" spans="1:26" ht="8.1" hidden="1" customHeight="1">
      <c r="A114" s="94"/>
      <c r="B114" s="93"/>
      <c r="C114" s="93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42"/>
      <c r="P114" s="42"/>
      <c r="Q114" s="42"/>
      <c r="R114" s="42"/>
      <c r="S114" s="42"/>
      <c r="T114" s="65"/>
      <c r="U114" s="103" t="s">
        <v>375</v>
      </c>
      <c r="V114" s="65"/>
      <c r="W114" s="65"/>
      <c r="X114" s="65"/>
      <c r="Y114" s="65"/>
      <c r="Z114" s="42"/>
    </row>
    <row r="115" spans="1:26" ht="8.1" hidden="1" customHeight="1">
      <c r="A115" s="94"/>
      <c r="B115" s="93"/>
      <c r="C115" s="93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42"/>
      <c r="P115" s="42"/>
      <c r="Q115" s="42"/>
      <c r="R115" s="42"/>
      <c r="S115" s="42"/>
      <c r="T115" s="65"/>
      <c r="U115" s="65" t="s">
        <v>311</v>
      </c>
      <c r="V115" s="65"/>
      <c r="W115" s="65"/>
      <c r="X115" s="65"/>
      <c r="Y115" s="65"/>
      <c r="Z115" s="42"/>
    </row>
    <row r="116" spans="1:26" ht="8.1" hidden="1" customHeight="1">
      <c r="A116" s="94"/>
      <c r="B116" s="93"/>
      <c r="C116" s="93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42"/>
      <c r="P116" s="42"/>
      <c r="Q116" s="42"/>
      <c r="R116" s="42"/>
      <c r="S116" s="42"/>
      <c r="T116" s="65"/>
      <c r="U116" s="103" t="s">
        <v>376</v>
      </c>
      <c r="V116" s="65"/>
      <c r="W116" s="65"/>
      <c r="X116" s="65"/>
      <c r="Y116" s="65"/>
      <c r="Z116" s="42"/>
    </row>
    <row r="117" spans="1:26" ht="8.1" hidden="1" customHeight="1">
      <c r="A117" s="94"/>
      <c r="B117" s="93"/>
      <c r="C117" s="93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42"/>
      <c r="P117" s="42"/>
      <c r="Q117" s="42"/>
      <c r="R117" s="42"/>
      <c r="S117" s="42"/>
      <c r="T117" s="65"/>
      <c r="U117" s="65" t="s">
        <v>313</v>
      </c>
      <c r="V117" s="65"/>
      <c r="W117" s="65"/>
      <c r="X117" s="65"/>
      <c r="Y117" s="65"/>
      <c r="Z117" s="42"/>
    </row>
    <row r="118" spans="1:26" ht="8.1" hidden="1" customHeight="1">
      <c r="A118" s="94"/>
      <c r="B118" s="93"/>
      <c r="C118" s="93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42"/>
      <c r="P118" s="42"/>
      <c r="Q118" s="42"/>
      <c r="R118" s="42"/>
      <c r="S118" s="42"/>
      <c r="T118" s="65"/>
      <c r="U118" s="65" t="s">
        <v>314</v>
      </c>
      <c r="V118" s="65"/>
      <c r="W118" s="65"/>
      <c r="X118" s="65"/>
      <c r="Y118" s="65"/>
      <c r="Z118" s="42"/>
    </row>
    <row r="119" spans="1:26" ht="8.1" hidden="1" customHeight="1">
      <c r="A119" s="94"/>
      <c r="B119" s="93"/>
      <c r="C119" s="93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42"/>
      <c r="P119" s="42"/>
      <c r="Q119" s="42"/>
      <c r="R119" s="42"/>
      <c r="S119" s="42"/>
      <c r="T119" s="65"/>
      <c r="U119" s="65" t="s">
        <v>316</v>
      </c>
      <c r="V119" s="65"/>
      <c r="W119" s="65"/>
      <c r="X119" s="65"/>
      <c r="Y119" s="65"/>
      <c r="Z119" s="42"/>
    </row>
    <row r="120" spans="1:26" ht="8.1" hidden="1" customHeight="1">
      <c r="A120" s="94"/>
      <c r="B120" s="93"/>
      <c r="C120" s="93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42"/>
      <c r="P120" s="42"/>
      <c r="Q120" s="42"/>
      <c r="R120" s="42"/>
      <c r="S120" s="42"/>
      <c r="T120" s="65"/>
      <c r="U120" s="65" t="s">
        <v>318</v>
      </c>
      <c r="V120" s="65"/>
      <c r="W120" s="65"/>
      <c r="X120" s="65"/>
      <c r="Y120" s="65"/>
      <c r="Z120" s="42"/>
    </row>
    <row r="121" spans="1:26" ht="8.1" hidden="1" customHeight="1">
      <c r="A121" s="94"/>
      <c r="B121" s="93"/>
      <c r="C121" s="93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42"/>
      <c r="P121" s="42"/>
      <c r="Q121" s="42"/>
      <c r="R121" s="42"/>
      <c r="S121" s="42"/>
      <c r="T121" s="65"/>
      <c r="U121" s="65" t="s">
        <v>320</v>
      </c>
      <c r="V121" s="65"/>
      <c r="W121" s="65"/>
      <c r="X121" s="65"/>
      <c r="Y121" s="65"/>
      <c r="Z121" s="42"/>
    </row>
    <row r="122" spans="1:26" ht="8.1" hidden="1" customHeight="1">
      <c r="A122" s="94"/>
      <c r="B122" s="93"/>
      <c r="C122" s="93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42"/>
      <c r="P122" s="42"/>
      <c r="Q122" s="42"/>
      <c r="R122" s="42"/>
      <c r="S122" s="42"/>
      <c r="T122" s="65"/>
      <c r="U122" s="65" t="s">
        <v>321</v>
      </c>
      <c r="V122" s="65"/>
      <c r="W122" s="65"/>
      <c r="X122" s="65"/>
      <c r="Y122" s="65"/>
      <c r="Z122" s="42"/>
    </row>
    <row r="123" spans="1:26" ht="8.1" hidden="1" customHeight="1">
      <c r="A123" s="94"/>
      <c r="B123" s="93"/>
      <c r="C123" s="93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42"/>
      <c r="P123" s="42"/>
      <c r="Q123" s="42"/>
      <c r="R123" s="42"/>
      <c r="S123" s="42"/>
      <c r="T123" s="65"/>
      <c r="U123" s="103" t="s">
        <v>378</v>
      </c>
      <c r="V123" s="65"/>
      <c r="W123" s="65"/>
      <c r="X123" s="65"/>
      <c r="Y123" s="65"/>
      <c r="Z123" s="42"/>
    </row>
    <row r="124" spans="1:26" ht="8.1" hidden="1" customHeight="1">
      <c r="A124" s="94"/>
      <c r="B124" s="93"/>
      <c r="C124" s="93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42"/>
      <c r="P124" s="42"/>
      <c r="Q124" s="42"/>
      <c r="R124" s="42"/>
      <c r="S124" s="42"/>
      <c r="T124" s="65"/>
      <c r="U124" s="103" t="s">
        <v>377</v>
      </c>
      <c r="V124" s="65"/>
      <c r="W124" s="65"/>
      <c r="X124" s="65"/>
      <c r="Y124" s="65"/>
      <c r="Z124" s="42"/>
    </row>
    <row r="125" spans="1:26" ht="8.1" hidden="1" customHeight="1">
      <c r="A125" s="94"/>
      <c r="B125" s="93"/>
      <c r="C125" s="93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42"/>
      <c r="P125" s="42"/>
      <c r="Q125" s="42"/>
      <c r="R125" s="42"/>
      <c r="S125" s="42"/>
      <c r="T125" s="65"/>
      <c r="U125" s="65" t="s">
        <v>325</v>
      </c>
      <c r="V125" s="65"/>
      <c r="W125" s="65"/>
      <c r="X125" s="65"/>
      <c r="Y125" s="65"/>
      <c r="Z125" s="42"/>
    </row>
    <row r="126" spans="1:26" ht="8.1" hidden="1" customHeight="1">
      <c r="A126" s="94"/>
      <c r="B126" s="93"/>
      <c r="C126" s="93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42"/>
      <c r="P126" s="42"/>
      <c r="Q126" s="42"/>
      <c r="R126" s="42"/>
      <c r="S126" s="42"/>
      <c r="T126" s="65"/>
      <c r="U126" s="65" t="s">
        <v>327</v>
      </c>
      <c r="V126" s="65"/>
      <c r="W126" s="65"/>
      <c r="X126" s="65"/>
      <c r="Y126" s="65"/>
      <c r="Z126" s="42"/>
    </row>
    <row r="127" spans="1:26" ht="8.1" hidden="1" customHeight="1">
      <c r="A127" s="94"/>
      <c r="B127" s="93"/>
      <c r="C127" s="93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42"/>
      <c r="P127" s="42"/>
      <c r="Q127" s="42"/>
      <c r="R127" s="42"/>
      <c r="S127" s="42"/>
      <c r="T127" s="65"/>
      <c r="U127" s="65" t="s">
        <v>328</v>
      </c>
      <c r="V127" s="65"/>
      <c r="W127" s="65"/>
      <c r="X127" s="65"/>
      <c r="Y127" s="65"/>
      <c r="Z127" s="42"/>
    </row>
    <row r="128" spans="1:26" ht="8.1" hidden="1" customHeight="1">
      <c r="A128" s="94"/>
      <c r="B128" s="93"/>
      <c r="C128" s="93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42"/>
      <c r="P128" s="42"/>
      <c r="Q128" s="42"/>
      <c r="R128" s="42"/>
      <c r="S128" s="42"/>
      <c r="T128" s="65"/>
      <c r="U128" s="65" t="s">
        <v>329</v>
      </c>
      <c r="V128" s="65"/>
      <c r="W128" s="65"/>
      <c r="X128" s="65"/>
      <c r="Y128" s="65"/>
      <c r="Z128" s="42"/>
    </row>
    <row r="129" spans="1:26" ht="8.1" hidden="1" customHeight="1">
      <c r="A129" s="94"/>
      <c r="B129" s="93"/>
      <c r="C129" s="93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42"/>
      <c r="P129" s="42"/>
      <c r="Q129" s="42"/>
      <c r="R129" s="42"/>
      <c r="S129" s="42"/>
      <c r="T129" s="65"/>
      <c r="U129" s="65" t="s">
        <v>330</v>
      </c>
      <c r="V129" s="65"/>
      <c r="W129" s="65"/>
      <c r="X129" s="65"/>
      <c r="Y129" s="65"/>
      <c r="Z129" s="42"/>
    </row>
    <row r="130" spans="1:26" ht="8.1" hidden="1" customHeight="1">
      <c r="A130" s="94"/>
      <c r="B130" s="93"/>
      <c r="C130" s="93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42"/>
      <c r="P130" s="42"/>
      <c r="Q130" s="42"/>
      <c r="R130" s="42"/>
      <c r="S130" s="42"/>
      <c r="T130" s="65"/>
      <c r="U130" s="65" t="s">
        <v>331</v>
      </c>
      <c r="V130" s="65"/>
      <c r="W130" s="65"/>
      <c r="X130" s="65"/>
      <c r="Y130" s="65"/>
      <c r="Z130" s="42"/>
    </row>
    <row r="131" spans="1:26" ht="8.1" hidden="1" customHeight="1">
      <c r="A131" s="94"/>
      <c r="B131" s="93"/>
      <c r="C131" s="93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42"/>
      <c r="P131" s="42"/>
      <c r="Q131" s="42"/>
      <c r="R131" s="42"/>
      <c r="S131" s="42"/>
      <c r="T131" s="65"/>
      <c r="U131" s="65" t="s">
        <v>332</v>
      </c>
      <c r="V131" s="65"/>
      <c r="W131" s="65"/>
      <c r="X131" s="65"/>
      <c r="Y131" s="65"/>
      <c r="Z131" s="42"/>
    </row>
    <row r="132" spans="1:26" ht="8.1" hidden="1" customHeight="1">
      <c r="A132" s="94"/>
      <c r="B132" s="93"/>
      <c r="C132" s="93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42"/>
      <c r="P132" s="42"/>
      <c r="Q132" s="42"/>
      <c r="R132" s="42"/>
      <c r="S132" s="42"/>
      <c r="T132" s="65"/>
      <c r="U132" s="65" t="s">
        <v>333</v>
      </c>
      <c r="V132" s="65"/>
      <c r="W132" s="65"/>
      <c r="X132" s="65"/>
      <c r="Y132" s="65"/>
      <c r="Z132" s="42"/>
    </row>
    <row r="133" spans="1:26" ht="8.1" hidden="1" customHeight="1">
      <c r="A133" s="94"/>
      <c r="B133" s="93"/>
      <c r="C133" s="93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42"/>
      <c r="P133" s="42"/>
      <c r="Q133" s="42"/>
      <c r="R133" s="42"/>
      <c r="S133" s="42"/>
      <c r="T133" s="65"/>
      <c r="U133" s="65" t="s">
        <v>334</v>
      </c>
      <c r="V133" s="65"/>
      <c r="W133" s="65"/>
      <c r="X133" s="65"/>
      <c r="Y133" s="65"/>
      <c r="Z133" s="42"/>
    </row>
    <row r="134" spans="1:26" ht="8.1" hidden="1" customHeight="1">
      <c r="A134" s="94"/>
      <c r="B134" s="93"/>
      <c r="C134" s="93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42"/>
      <c r="P134" s="42"/>
      <c r="Q134" s="42"/>
      <c r="R134" s="42"/>
      <c r="S134" s="42"/>
      <c r="T134" s="65"/>
      <c r="U134" s="65" t="s">
        <v>335</v>
      </c>
      <c r="V134" s="65"/>
      <c r="W134" s="65"/>
      <c r="X134" s="65"/>
      <c r="Y134" s="65"/>
      <c r="Z134" s="42"/>
    </row>
    <row r="135" spans="1:26" ht="8.1" hidden="1" customHeight="1">
      <c r="A135" s="94"/>
      <c r="B135" s="93"/>
      <c r="C135" s="93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42"/>
      <c r="P135" s="42"/>
      <c r="Q135" s="42"/>
      <c r="R135" s="42"/>
      <c r="S135" s="42"/>
      <c r="T135" s="65"/>
      <c r="U135" s="65" t="s">
        <v>336</v>
      </c>
      <c r="V135" s="65"/>
      <c r="W135" s="65"/>
      <c r="X135" s="65"/>
      <c r="Y135" s="65"/>
      <c r="Z135" s="42"/>
    </row>
    <row r="136" spans="1:26" ht="8.1" hidden="1" customHeight="1">
      <c r="A136" s="94"/>
      <c r="B136" s="93"/>
      <c r="C136" s="93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42"/>
      <c r="P136" s="42"/>
      <c r="Q136" s="42"/>
      <c r="R136" s="42"/>
      <c r="S136" s="42"/>
      <c r="T136" s="65"/>
      <c r="U136" s="103" t="s">
        <v>337</v>
      </c>
      <c r="V136" s="65"/>
      <c r="W136" s="65"/>
      <c r="X136" s="65"/>
      <c r="Y136" s="65"/>
      <c r="Z136" s="42"/>
    </row>
    <row r="137" spans="1:26" ht="8.1" hidden="1" customHeight="1">
      <c r="A137" s="94"/>
      <c r="B137" s="93"/>
      <c r="C137" s="93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42"/>
      <c r="P137" s="42"/>
      <c r="Q137" s="42"/>
      <c r="R137" s="42"/>
      <c r="S137" s="42"/>
      <c r="T137" s="65"/>
      <c r="U137" s="65" t="s">
        <v>338</v>
      </c>
      <c r="V137" s="65"/>
      <c r="W137" s="65"/>
      <c r="X137" s="65"/>
      <c r="Y137" s="65"/>
      <c r="Z137" s="42"/>
    </row>
    <row r="138" spans="1:26" ht="8.1" hidden="1" customHeight="1">
      <c r="A138" s="94"/>
      <c r="B138" s="93"/>
      <c r="C138" s="93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42"/>
      <c r="P138" s="42"/>
      <c r="Q138" s="42"/>
      <c r="R138" s="42"/>
      <c r="S138" s="42"/>
      <c r="T138" s="65"/>
      <c r="U138" s="65" t="s">
        <v>339</v>
      </c>
      <c r="V138" s="65"/>
      <c r="W138" s="65"/>
      <c r="X138" s="65"/>
      <c r="Y138" s="65"/>
      <c r="Z138" s="42"/>
    </row>
    <row r="139" spans="1:26" ht="8.1" hidden="1" customHeight="1">
      <c r="A139" s="94"/>
      <c r="B139" s="93"/>
      <c r="C139" s="93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42"/>
      <c r="P139" s="42"/>
      <c r="Q139" s="42"/>
      <c r="R139" s="42"/>
      <c r="S139" s="42"/>
      <c r="T139" s="65"/>
      <c r="U139" s="103" t="s">
        <v>379</v>
      </c>
      <c r="V139" s="65"/>
      <c r="W139" s="65"/>
      <c r="X139" s="65"/>
      <c r="Y139" s="65"/>
      <c r="Z139" s="42"/>
    </row>
    <row r="140" spans="1:26" ht="8.1" hidden="1" customHeight="1">
      <c r="A140" s="94"/>
      <c r="B140" s="93"/>
      <c r="C140" s="93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42"/>
      <c r="P140" s="42"/>
      <c r="Q140" s="42"/>
      <c r="R140" s="42"/>
      <c r="S140" s="42"/>
      <c r="T140" s="65"/>
      <c r="U140" s="103" t="s">
        <v>380</v>
      </c>
      <c r="V140" s="65"/>
      <c r="W140" s="65"/>
      <c r="X140" s="65"/>
      <c r="Y140" s="65"/>
      <c r="Z140" s="42"/>
    </row>
    <row r="141" spans="1:26" ht="8.1" hidden="1" customHeight="1">
      <c r="A141" s="94"/>
      <c r="B141" s="93"/>
      <c r="C141" s="93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42"/>
      <c r="P141" s="42"/>
      <c r="Q141" s="42"/>
      <c r="R141" s="42"/>
      <c r="S141" s="42"/>
      <c r="T141" s="65"/>
      <c r="U141" s="65" t="s">
        <v>343</v>
      </c>
      <c r="V141" s="65"/>
      <c r="W141" s="65"/>
      <c r="X141" s="65"/>
      <c r="Y141" s="65"/>
      <c r="Z141" s="42"/>
    </row>
    <row r="142" spans="1:26" ht="8.1" hidden="1" customHeight="1">
      <c r="A142" s="94"/>
      <c r="B142" s="93"/>
      <c r="C142" s="93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42"/>
      <c r="P142" s="42"/>
      <c r="Q142" s="42"/>
      <c r="R142" s="42"/>
      <c r="S142" s="42"/>
      <c r="T142" s="65"/>
      <c r="U142" s="65" t="s">
        <v>344</v>
      </c>
      <c r="V142" s="65"/>
      <c r="W142" s="65"/>
      <c r="X142" s="65"/>
      <c r="Y142" s="65"/>
      <c r="Z142" s="42"/>
    </row>
    <row r="143" spans="1:26" ht="8.1" hidden="1" customHeight="1">
      <c r="A143" s="94"/>
      <c r="B143" s="93"/>
      <c r="C143" s="93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42"/>
      <c r="P143" s="42"/>
      <c r="Q143" s="42"/>
      <c r="R143" s="42"/>
      <c r="S143" s="42"/>
      <c r="T143" s="65"/>
      <c r="U143" s="65" t="s">
        <v>345</v>
      </c>
      <c r="V143" s="65"/>
      <c r="W143" s="65"/>
      <c r="X143" s="65"/>
      <c r="Y143" s="65"/>
      <c r="Z143" s="42"/>
    </row>
    <row r="144" spans="1:26" ht="8.1" hidden="1" customHeight="1">
      <c r="A144" s="94"/>
      <c r="B144" s="93"/>
      <c r="C144" s="93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42"/>
      <c r="P144" s="42"/>
      <c r="Q144" s="42"/>
      <c r="R144" s="42"/>
      <c r="S144" s="42"/>
      <c r="T144" s="65"/>
      <c r="U144" s="65"/>
      <c r="V144" s="65"/>
      <c r="W144" s="65"/>
      <c r="X144" s="65"/>
      <c r="Y144" s="65"/>
      <c r="Z144" s="42"/>
    </row>
    <row r="145" spans="1:26" ht="8.1" hidden="1" customHeight="1">
      <c r="A145" s="94"/>
      <c r="B145" s="93"/>
      <c r="C145" s="93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42"/>
      <c r="P145" s="42"/>
      <c r="Q145" s="42"/>
      <c r="R145" s="42"/>
      <c r="S145" s="42"/>
      <c r="T145" s="65"/>
      <c r="U145" s="65"/>
      <c r="V145" s="65"/>
      <c r="W145" s="65"/>
      <c r="X145" s="65"/>
      <c r="Y145" s="65"/>
      <c r="Z145" s="42"/>
    </row>
    <row r="146" spans="1:26" ht="8.1" hidden="1" customHeight="1">
      <c r="A146" s="94"/>
      <c r="B146" s="93"/>
      <c r="C146" s="93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42"/>
      <c r="P146" s="42"/>
      <c r="Q146" s="42"/>
      <c r="R146" s="42"/>
      <c r="S146" s="42"/>
      <c r="T146" s="65"/>
      <c r="U146" s="65"/>
      <c r="V146" s="65"/>
      <c r="W146" s="65"/>
      <c r="X146" s="65"/>
      <c r="Y146" s="65"/>
      <c r="Z146" s="42"/>
    </row>
    <row r="147" spans="1:26" ht="8.1" hidden="1" customHeight="1">
      <c r="A147" s="94"/>
      <c r="B147" s="93"/>
      <c r="C147" s="93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42"/>
      <c r="P147" s="42"/>
      <c r="Q147" s="42"/>
      <c r="R147" s="42"/>
      <c r="S147" s="42"/>
      <c r="T147" s="65"/>
      <c r="U147" s="65"/>
      <c r="V147" s="65"/>
      <c r="W147" s="65"/>
      <c r="X147" s="65"/>
      <c r="Y147" s="65"/>
      <c r="Z147" s="42"/>
    </row>
    <row r="148" spans="1:26" ht="15" customHeight="1">
      <c r="A148" s="292" t="s">
        <v>142</v>
      </c>
      <c r="B148" s="292"/>
      <c r="C148" s="292"/>
      <c r="D148" s="292"/>
      <c r="E148" s="292"/>
      <c r="F148" s="292"/>
      <c r="G148" s="292"/>
      <c r="H148" s="292"/>
      <c r="I148" s="292"/>
      <c r="J148" s="292"/>
      <c r="K148" s="292"/>
      <c r="L148" s="292"/>
      <c r="M148" s="292"/>
      <c r="N148" s="292"/>
      <c r="O148" s="292"/>
      <c r="P148" s="292"/>
      <c r="Q148" s="292"/>
      <c r="R148" s="292"/>
      <c r="S148" s="115"/>
      <c r="T148" s="42"/>
      <c r="U148" s="42"/>
      <c r="V148" s="42"/>
      <c r="W148" s="42"/>
      <c r="X148" s="42"/>
      <c r="Y148" s="42"/>
      <c r="Z148" s="42"/>
    </row>
    <row r="149" spans="1:26" ht="20.100000000000001" customHeight="1" thickBot="1">
      <c r="A149" s="291" t="s">
        <v>143</v>
      </c>
      <c r="B149" s="291"/>
      <c r="C149" s="291"/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3"/>
      <c r="T149" s="42"/>
      <c r="U149" s="42"/>
      <c r="V149" s="42"/>
      <c r="W149" s="42"/>
      <c r="X149" s="42"/>
      <c r="Y149" s="42"/>
      <c r="Z149" s="42"/>
    </row>
    <row r="150" spans="1:26" ht="24.75" customHeight="1">
      <c r="A150" s="96" t="s">
        <v>3</v>
      </c>
      <c r="B150" s="97" t="s">
        <v>113</v>
      </c>
      <c r="C150" s="97" t="s">
        <v>144</v>
      </c>
      <c r="D150" s="98" t="s">
        <v>145</v>
      </c>
      <c r="E150" s="98" t="s">
        <v>146</v>
      </c>
      <c r="F150" s="98" t="s">
        <v>147</v>
      </c>
      <c r="G150" s="99" t="s">
        <v>2</v>
      </c>
      <c r="H150" s="100" t="s">
        <v>148</v>
      </c>
      <c r="I150" s="100" t="s">
        <v>149</v>
      </c>
      <c r="J150" s="100" t="s">
        <v>150</v>
      </c>
      <c r="K150" s="100" t="s">
        <v>151</v>
      </c>
      <c r="L150" s="100" t="s">
        <v>152</v>
      </c>
      <c r="M150" s="101" t="s">
        <v>80</v>
      </c>
      <c r="N150" s="102" t="s">
        <v>153</v>
      </c>
      <c r="O150" s="91" t="s">
        <v>154</v>
      </c>
      <c r="P150" s="102" t="s">
        <v>155</v>
      </c>
      <c r="Q150" s="104" t="s">
        <v>371</v>
      </c>
      <c r="R150" s="104" t="s">
        <v>372</v>
      </c>
      <c r="S150" s="104" t="s">
        <v>382</v>
      </c>
      <c r="T150" s="104" t="s">
        <v>381</v>
      </c>
      <c r="U150" s="42"/>
      <c r="V150" s="42"/>
      <c r="W150" s="42"/>
      <c r="X150" s="42"/>
      <c r="Y150" s="42"/>
      <c r="Z150" s="42"/>
    </row>
    <row r="151" spans="1:26" s="106" customFormat="1" ht="11.1" customHeight="1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105"/>
      <c r="U151" s="105"/>
      <c r="V151" s="105"/>
      <c r="W151" s="105"/>
      <c r="X151" s="105"/>
      <c r="Y151" s="105"/>
      <c r="Z151" s="105"/>
    </row>
    <row r="152" spans="1:26" s="106" customFormat="1" ht="11.1" customHeight="1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105"/>
      <c r="U152" s="105"/>
      <c r="V152" s="105"/>
      <c r="W152" s="105"/>
      <c r="X152" s="105"/>
      <c r="Y152" s="105"/>
      <c r="Z152" s="105"/>
    </row>
    <row r="153" spans="1:26" s="106" customFormat="1" ht="11.1" customHeight="1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105"/>
      <c r="U153" s="105"/>
      <c r="V153" s="105"/>
      <c r="W153" s="105"/>
      <c r="X153" s="105"/>
      <c r="Y153" s="105"/>
      <c r="Z153" s="105"/>
    </row>
    <row r="154" spans="1:26" s="106" customFormat="1" ht="11.1" customHeight="1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105"/>
      <c r="U154" s="105"/>
      <c r="V154" s="105"/>
      <c r="W154" s="105"/>
      <c r="X154" s="105"/>
      <c r="Y154" s="105"/>
      <c r="Z154" s="105"/>
    </row>
    <row r="155" spans="1:26" s="106" customFormat="1" ht="11.1" customHeight="1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105"/>
      <c r="U155" s="105"/>
      <c r="V155" s="105"/>
      <c r="W155" s="105"/>
      <c r="X155" s="105"/>
      <c r="Y155" s="105"/>
      <c r="Z155" s="105"/>
    </row>
    <row r="156" spans="1:26" s="106" customFormat="1" ht="11.1" customHeight="1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105"/>
      <c r="U156" s="105"/>
      <c r="V156" s="105"/>
      <c r="W156" s="105"/>
      <c r="X156" s="105"/>
      <c r="Y156" s="105"/>
      <c r="Z156" s="105"/>
    </row>
    <row r="157" spans="1:26" s="106" customFormat="1" ht="11.1" customHeight="1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105"/>
      <c r="U157" s="105"/>
      <c r="V157" s="105"/>
      <c r="W157" s="105"/>
      <c r="X157" s="105"/>
      <c r="Y157" s="105"/>
      <c r="Z157" s="105"/>
    </row>
    <row r="158" spans="1:26" s="106" customFormat="1" ht="11.1" customHeight="1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105"/>
      <c r="U158" s="105"/>
      <c r="V158" s="105"/>
      <c r="W158" s="105"/>
      <c r="X158" s="105"/>
      <c r="Y158" s="105"/>
      <c r="Z158" s="105"/>
    </row>
    <row r="159" spans="1:26" s="106" customFormat="1" ht="11.1" customHeight="1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105"/>
      <c r="U159" s="105"/>
      <c r="V159" s="105"/>
      <c r="W159" s="105"/>
      <c r="X159" s="105"/>
      <c r="Y159" s="105"/>
      <c r="Z159" s="105"/>
    </row>
    <row r="160" spans="1:26" s="106" customFormat="1" ht="11.1" customHeight="1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105"/>
      <c r="U160" s="105"/>
      <c r="V160" s="105"/>
      <c r="W160" s="105"/>
      <c r="X160" s="105"/>
      <c r="Y160" s="105"/>
      <c r="Z160" s="105"/>
    </row>
    <row r="161" spans="1:26" s="106" customFormat="1" ht="11.1" customHeight="1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105"/>
      <c r="U161" s="105"/>
      <c r="V161" s="105"/>
      <c r="W161" s="105"/>
      <c r="X161" s="105"/>
      <c r="Y161" s="105"/>
      <c r="Z161" s="105"/>
    </row>
    <row r="162" spans="1:26" s="106" customFormat="1" ht="11.1" customHeight="1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110"/>
      <c r="O162" s="85"/>
      <c r="P162" s="85"/>
      <c r="Q162" s="85"/>
      <c r="R162" s="85"/>
      <c r="S162" s="85"/>
      <c r="T162" s="105"/>
      <c r="U162" s="105"/>
      <c r="V162" s="105"/>
      <c r="W162" s="105"/>
      <c r="X162" s="105"/>
      <c r="Y162" s="105"/>
      <c r="Z162" s="105"/>
    </row>
    <row r="163" spans="1:26" s="106" customFormat="1" ht="11.1" customHeight="1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N163" s="111"/>
      <c r="O163" s="85"/>
      <c r="P163" s="85"/>
      <c r="Q163" s="85"/>
      <c r="R163" s="85"/>
      <c r="S163" s="85"/>
      <c r="T163" s="105"/>
      <c r="U163" s="105"/>
      <c r="V163" s="105"/>
      <c r="W163" s="105"/>
      <c r="X163" s="105"/>
      <c r="Y163" s="105"/>
      <c r="Z163" s="105"/>
    </row>
    <row r="164" spans="1:26" s="106" customFormat="1" ht="11.1" customHeight="1">
      <c r="A164" s="85"/>
      <c r="B164" s="85"/>
      <c r="C164" s="85"/>
      <c r="D164" s="85"/>
      <c r="E164" s="85"/>
      <c r="F164" s="85"/>
      <c r="G164" s="85"/>
      <c r="H164" s="85"/>
      <c r="I164" s="85"/>
      <c r="J164" s="113"/>
      <c r="K164" s="114"/>
      <c r="L164" s="85"/>
      <c r="M164" s="85"/>
      <c r="N164" s="85"/>
      <c r="O164" s="85"/>
      <c r="P164" s="85"/>
      <c r="Q164" s="85"/>
      <c r="R164" s="85"/>
      <c r="S164" s="85"/>
      <c r="T164" s="105"/>
      <c r="U164" s="105"/>
      <c r="V164" s="105"/>
      <c r="W164" s="105"/>
      <c r="X164" s="105"/>
      <c r="Y164" s="105"/>
      <c r="Z164" s="105"/>
    </row>
    <row r="165" spans="1:26" s="106" customFormat="1" ht="11.1" customHeight="1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105"/>
      <c r="U165" s="105"/>
      <c r="V165" s="105"/>
      <c r="W165" s="105"/>
      <c r="X165" s="105"/>
      <c r="Y165" s="105"/>
      <c r="Z165" s="105"/>
    </row>
    <row r="166" spans="1:26" s="106" customFormat="1" ht="11.1" customHeight="1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105"/>
      <c r="U166" s="105"/>
      <c r="V166" s="105"/>
      <c r="W166" s="105"/>
      <c r="X166" s="105"/>
      <c r="Y166" s="105"/>
      <c r="Z166" s="105"/>
    </row>
    <row r="167" spans="1:26" s="106" customFormat="1" ht="11.1" customHeight="1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105"/>
      <c r="U167" s="105"/>
      <c r="V167" s="105"/>
      <c r="W167" s="105"/>
      <c r="X167" s="105"/>
      <c r="Y167" s="105"/>
      <c r="Z167" s="105"/>
    </row>
    <row r="168" spans="1:26" s="106" customFormat="1" ht="11.1" customHeight="1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105"/>
      <c r="U168" s="105"/>
      <c r="V168" s="105"/>
      <c r="W168" s="105"/>
      <c r="X168" s="105"/>
      <c r="Y168" s="105"/>
      <c r="Z168" s="105"/>
    </row>
    <row r="169" spans="1:26" s="106" customFormat="1" ht="11.1" customHeight="1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105"/>
      <c r="U169" s="105"/>
      <c r="V169" s="105"/>
      <c r="W169" s="105"/>
      <c r="X169" s="105"/>
      <c r="Y169" s="105"/>
      <c r="Z169" s="105"/>
    </row>
    <row r="170" spans="1:26" s="106" customFormat="1" ht="11.1" customHeight="1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105"/>
      <c r="U170" s="105"/>
      <c r="V170" s="105"/>
      <c r="W170" s="105"/>
      <c r="X170" s="105"/>
      <c r="Y170" s="105"/>
      <c r="Z170" s="105"/>
    </row>
    <row r="171" spans="1:26" s="106" customFormat="1" ht="11.1" customHeight="1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105"/>
      <c r="U171" s="105"/>
      <c r="V171" s="105"/>
      <c r="W171" s="105"/>
      <c r="X171" s="105"/>
      <c r="Y171" s="105"/>
      <c r="Z171" s="105"/>
    </row>
    <row r="172" spans="1:26" s="106" customFormat="1" ht="11.1" customHeight="1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105"/>
      <c r="U172" s="105"/>
      <c r="V172" s="105"/>
      <c r="W172" s="105"/>
      <c r="X172" s="105"/>
      <c r="Y172" s="105"/>
      <c r="Z172" s="105"/>
    </row>
    <row r="173" spans="1:26" s="106" customFormat="1" ht="11.1" customHeight="1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6"/>
      <c r="U173" s="105"/>
      <c r="V173" s="105"/>
      <c r="W173" s="105"/>
      <c r="X173" s="105"/>
      <c r="Y173" s="105"/>
      <c r="Z173" s="105"/>
    </row>
    <row r="174" spans="1:26" s="106" customFormat="1" ht="11.1" customHeight="1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6"/>
      <c r="U174" s="105"/>
      <c r="V174" s="105"/>
      <c r="W174" s="105"/>
      <c r="X174" s="105"/>
      <c r="Y174" s="105"/>
      <c r="Z174" s="105"/>
    </row>
    <row r="175" spans="1:26" s="106" customFormat="1" ht="11.1" customHeight="1">
      <c r="A175" s="85"/>
      <c r="B175" s="85"/>
      <c r="C175" s="85"/>
      <c r="D175" s="85"/>
      <c r="E175" s="85"/>
      <c r="F175" s="85"/>
      <c r="G175" s="85"/>
      <c r="H175" s="85"/>
      <c r="I175" s="85"/>
      <c r="J175" s="109"/>
      <c r="K175" s="85"/>
      <c r="L175" s="85"/>
      <c r="M175" s="85"/>
      <c r="N175" s="85"/>
      <c r="O175" s="85"/>
      <c r="P175" s="85"/>
      <c r="Q175" s="85"/>
      <c r="R175" s="85"/>
      <c r="S175" s="85"/>
      <c r="T175" s="86"/>
      <c r="U175" s="105"/>
      <c r="V175" s="105"/>
      <c r="W175" s="105"/>
      <c r="X175" s="105"/>
      <c r="Y175" s="105"/>
      <c r="Z175" s="105"/>
    </row>
    <row r="176" spans="1:26" s="106" customFormat="1" ht="11.1" customHeight="1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6"/>
      <c r="U176" s="105"/>
      <c r="V176" s="105"/>
      <c r="W176" s="105"/>
      <c r="X176" s="105"/>
      <c r="Y176" s="105"/>
      <c r="Z176" s="105"/>
    </row>
    <row r="177" spans="1:26" s="106" customFormat="1" ht="11.1" customHeight="1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6"/>
      <c r="U177" s="105"/>
      <c r="V177" s="105"/>
      <c r="W177" s="105"/>
      <c r="X177" s="105"/>
      <c r="Y177" s="105"/>
      <c r="Z177" s="105"/>
    </row>
    <row r="178" spans="1:26" s="106" customFormat="1" ht="11.1" customHeight="1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6"/>
      <c r="U178" s="105"/>
      <c r="V178" s="105"/>
      <c r="W178" s="105"/>
      <c r="X178" s="105"/>
      <c r="Y178" s="105"/>
      <c r="Z178" s="105"/>
    </row>
    <row r="179" spans="1:26" s="106" customFormat="1" ht="11.1" customHeight="1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6"/>
      <c r="U179" s="105"/>
      <c r="V179" s="105"/>
      <c r="W179" s="105"/>
      <c r="X179" s="105"/>
      <c r="Y179" s="105"/>
      <c r="Z179" s="105"/>
    </row>
    <row r="180" spans="1:26" s="106" customFormat="1" ht="11.1" customHeight="1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6"/>
      <c r="U180" s="105"/>
      <c r="V180" s="105"/>
      <c r="W180" s="105"/>
      <c r="X180" s="105"/>
      <c r="Y180" s="105"/>
      <c r="Z180" s="105"/>
    </row>
    <row r="181" spans="1:26" s="106" customFormat="1" ht="11.1" customHeight="1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6"/>
      <c r="U181" s="105"/>
      <c r="V181" s="105"/>
      <c r="W181" s="105"/>
      <c r="X181" s="105"/>
      <c r="Y181" s="105"/>
      <c r="Z181" s="105"/>
    </row>
    <row r="182" spans="1:26" s="106" customFormat="1" ht="11.1" customHeight="1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6"/>
      <c r="U182" s="105"/>
      <c r="V182" s="105"/>
      <c r="W182" s="105"/>
      <c r="X182" s="105"/>
      <c r="Y182" s="105"/>
      <c r="Z182" s="105"/>
    </row>
    <row r="183" spans="1:26" s="106" customFormat="1" ht="11.1" customHeight="1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6"/>
      <c r="U183" s="105"/>
      <c r="V183" s="105"/>
      <c r="W183" s="105"/>
      <c r="X183" s="105"/>
      <c r="Y183" s="105"/>
      <c r="Z183" s="105"/>
    </row>
    <row r="184" spans="1:26" s="106" customFormat="1" ht="11.1" customHeight="1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6"/>
      <c r="U184" s="105"/>
      <c r="V184" s="105"/>
      <c r="W184" s="105"/>
      <c r="X184" s="105"/>
      <c r="Y184" s="105"/>
      <c r="Z184" s="105"/>
    </row>
    <row r="185" spans="1:26" s="106" customFormat="1" ht="11.1" customHeight="1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6"/>
      <c r="U185" s="105"/>
      <c r="V185" s="105"/>
      <c r="W185" s="105"/>
      <c r="X185" s="105"/>
      <c r="Y185" s="105"/>
      <c r="Z185" s="105"/>
    </row>
    <row r="186" spans="1:26" s="106" customFormat="1" ht="11.1" customHeight="1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6"/>
      <c r="U186" s="105"/>
      <c r="V186" s="105"/>
      <c r="W186" s="105"/>
      <c r="X186" s="105"/>
      <c r="Y186" s="105"/>
      <c r="Z186" s="105"/>
    </row>
    <row r="187" spans="1:26" s="106" customFormat="1" ht="11.1" customHeight="1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6"/>
      <c r="U187" s="105"/>
      <c r="V187" s="105"/>
      <c r="W187" s="105"/>
      <c r="X187" s="105"/>
      <c r="Y187" s="105"/>
      <c r="Z187" s="105"/>
    </row>
    <row r="188" spans="1:26" s="106" customFormat="1" ht="11.1" customHeight="1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6"/>
      <c r="U188" s="105"/>
      <c r="V188" s="105"/>
      <c r="W188" s="105"/>
      <c r="X188" s="105"/>
      <c r="Y188" s="105"/>
      <c r="Z188" s="105"/>
    </row>
    <row r="189" spans="1:26" s="106" customFormat="1" ht="11.1" customHeight="1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6"/>
      <c r="U189" s="105"/>
      <c r="V189" s="105"/>
      <c r="W189" s="105"/>
      <c r="X189" s="105"/>
      <c r="Y189" s="105"/>
      <c r="Z189" s="105"/>
    </row>
    <row r="190" spans="1:26" s="106" customFormat="1" ht="11.1" customHeight="1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6"/>
      <c r="U190" s="105"/>
      <c r="V190" s="105"/>
      <c r="W190" s="105"/>
      <c r="X190" s="105"/>
      <c r="Y190" s="105"/>
      <c r="Z190" s="105"/>
    </row>
    <row r="191" spans="1:26" s="106" customFormat="1" ht="11.1" customHeight="1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6"/>
      <c r="U191" s="105"/>
      <c r="V191" s="105"/>
      <c r="W191" s="105"/>
      <c r="X191" s="105"/>
      <c r="Y191" s="105"/>
      <c r="Z191" s="105"/>
    </row>
    <row r="192" spans="1:26" s="106" customFormat="1" ht="11.1" customHeight="1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6"/>
      <c r="U192" s="105"/>
      <c r="V192" s="105"/>
      <c r="W192" s="105"/>
      <c r="X192" s="105"/>
      <c r="Y192" s="105"/>
      <c r="Z192" s="105"/>
    </row>
    <row r="193" spans="1:26" s="106" customFormat="1" ht="11.1" customHeight="1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6"/>
      <c r="U193" s="105"/>
      <c r="V193" s="105"/>
      <c r="W193" s="105"/>
      <c r="X193" s="105"/>
      <c r="Y193" s="105"/>
      <c r="Z193" s="105"/>
    </row>
    <row r="194" spans="1:26" s="106" customFormat="1" ht="11.1" customHeight="1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6"/>
      <c r="U194" s="105"/>
      <c r="V194" s="105"/>
      <c r="W194" s="105"/>
      <c r="X194" s="105"/>
      <c r="Y194" s="105"/>
      <c r="Z194" s="105"/>
    </row>
    <row r="195" spans="1:26" s="106" customFormat="1" ht="11.1" customHeight="1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6"/>
      <c r="U195" s="105"/>
      <c r="V195" s="105"/>
      <c r="W195" s="105"/>
      <c r="X195" s="105"/>
      <c r="Y195" s="105"/>
      <c r="Z195" s="105"/>
    </row>
    <row r="196" spans="1:26" s="106" customFormat="1" ht="11.1" customHeight="1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6"/>
      <c r="U196" s="105"/>
      <c r="V196" s="105"/>
      <c r="W196" s="105"/>
      <c r="X196" s="105"/>
      <c r="Y196" s="105"/>
      <c r="Z196" s="105"/>
    </row>
    <row r="197" spans="1:26" s="106" customFormat="1" ht="11.1" customHeight="1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105"/>
      <c r="U197" s="105"/>
      <c r="V197" s="105"/>
      <c r="W197" s="105"/>
      <c r="X197" s="105"/>
      <c r="Y197" s="105"/>
      <c r="Z197" s="105"/>
    </row>
    <row r="198" spans="1:26" s="106" customFormat="1" ht="11.1" customHeight="1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105"/>
      <c r="U198" s="105"/>
      <c r="V198" s="105"/>
      <c r="W198" s="105"/>
      <c r="X198" s="105"/>
      <c r="Y198" s="105"/>
      <c r="Z198" s="105"/>
    </row>
    <row r="199" spans="1:26" s="106" customFormat="1" ht="11.1" customHeight="1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105"/>
      <c r="U199" s="105"/>
      <c r="V199" s="105"/>
      <c r="W199" s="105"/>
      <c r="X199" s="105"/>
      <c r="Y199" s="105"/>
      <c r="Z199" s="105"/>
    </row>
    <row r="200" spans="1:26" s="106" customFormat="1" ht="11.1" customHeight="1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105"/>
      <c r="U200" s="105"/>
      <c r="V200" s="105"/>
      <c r="W200" s="105"/>
      <c r="X200" s="105"/>
      <c r="Y200" s="105"/>
      <c r="Z200" s="105"/>
    </row>
    <row r="201" spans="1:26" s="106" customFormat="1" ht="11.1" customHeight="1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105"/>
      <c r="U201" s="105"/>
      <c r="V201" s="105"/>
      <c r="W201" s="105"/>
      <c r="X201" s="105"/>
      <c r="Y201" s="105"/>
      <c r="Z201" s="105"/>
    </row>
    <row r="202" spans="1:26" s="106" customFormat="1" ht="11.1" customHeight="1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105"/>
      <c r="U202" s="105"/>
      <c r="V202" s="105"/>
      <c r="W202" s="105"/>
      <c r="X202" s="105"/>
      <c r="Y202" s="105"/>
      <c r="Z202" s="105"/>
    </row>
    <row r="203" spans="1:26" s="106" customFormat="1" ht="11.1" customHeight="1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107"/>
      <c r="M203" s="107"/>
      <c r="N203" s="85"/>
      <c r="O203" s="85"/>
      <c r="P203" s="85"/>
      <c r="Q203" s="85"/>
      <c r="R203" s="85"/>
      <c r="S203" s="85"/>
      <c r="T203" s="105"/>
      <c r="U203" s="105"/>
      <c r="V203" s="105"/>
      <c r="W203" s="105"/>
      <c r="X203" s="105"/>
      <c r="Y203" s="105"/>
      <c r="Z203" s="105"/>
    </row>
    <row r="204" spans="1:26" s="106" customFormat="1" ht="11.1" customHeight="1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105"/>
      <c r="U204" s="105"/>
      <c r="V204" s="105"/>
      <c r="W204" s="105"/>
      <c r="X204" s="105"/>
      <c r="Y204" s="105"/>
      <c r="Z204" s="105"/>
    </row>
    <row r="205" spans="1:26" s="106" customFormat="1" ht="11.1" customHeight="1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105"/>
      <c r="U205" s="105"/>
      <c r="V205" s="105"/>
      <c r="W205" s="105"/>
      <c r="X205" s="105"/>
      <c r="Y205" s="105"/>
      <c r="Z205" s="105"/>
    </row>
    <row r="206" spans="1:26" s="106" customFormat="1" ht="11.1" customHeight="1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105"/>
      <c r="U206" s="105"/>
      <c r="V206" s="105"/>
      <c r="W206" s="105"/>
      <c r="X206" s="105"/>
      <c r="Y206" s="105"/>
      <c r="Z206" s="105"/>
    </row>
    <row r="207" spans="1:26" s="106" customFormat="1" ht="11.1" customHeight="1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105"/>
      <c r="U207" s="105"/>
      <c r="V207" s="105"/>
      <c r="W207" s="105"/>
      <c r="X207" s="105"/>
      <c r="Y207" s="105"/>
      <c r="Z207" s="105"/>
    </row>
    <row r="208" spans="1:26" s="106" customFormat="1" ht="11.1" customHeight="1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105"/>
      <c r="V208" s="105"/>
      <c r="W208" s="105"/>
      <c r="X208" s="105"/>
      <c r="Y208" s="105"/>
      <c r="Z208" s="105"/>
    </row>
    <row r="209" spans="1:26" s="106" customFormat="1" ht="11.1" customHeight="1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105"/>
      <c r="U209" s="105"/>
      <c r="V209" s="105"/>
      <c r="W209" s="105"/>
      <c r="X209" s="105"/>
      <c r="Y209" s="105"/>
      <c r="Z209" s="105"/>
    </row>
    <row r="210" spans="1:26" s="106" customFormat="1" ht="11.1" customHeight="1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105"/>
      <c r="U210" s="105"/>
      <c r="V210" s="105"/>
      <c r="W210" s="105"/>
      <c r="X210" s="105"/>
      <c r="Y210" s="105"/>
      <c r="Z210" s="105"/>
    </row>
    <row r="211" spans="1:26" s="106" customFormat="1" ht="11.1" customHeight="1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105"/>
      <c r="U211" s="105"/>
      <c r="V211" s="105"/>
      <c r="W211" s="105"/>
      <c r="X211" s="105"/>
      <c r="Y211" s="105"/>
      <c r="Z211" s="105"/>
    </row>
    <row r="212" spans="1:26" s="106" customFormat="1" ht="11.1" customHeight="1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105"/>
      <c r="U212" s="105"/>
      <c r="V212" s="105"/>
      <c r="W212" s="105"/>
      <c r="X212" s="105"/>
      <c r="Y212" s="105"/>
      <c r="Z212" s="105"/>
    </row>
    <row r="213" spans="1:26" s="106" customFormat="1" ht="11.1" customHeight="1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105"/>
      <c r="U213" s="105"/>
      <c r="V213" s="105"/>
      <c r="W213" s="105"/>
      <c r="X213" s="105"/>
      <c r="Y213" s="105"/>
      <c r="Z213" s="105"/>
    </row>
    <row r="214" spans="1:26" s="106" customFormat="1" ht="11.1" customHeight="1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105"/>
      <c r="U214" s="105"/>
      <c r="V214" s="105"/>
      <c r="W214" s="105"/>
      <c r="X214" s="105"/>
      <c r="Y214" s="105"/>
      <c r="Z214" s="105"/>
    </row>
    <row r="215" spans="1:26" s="106" customFormat="1" ht="11.1" customHeight="1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105"/>
      <c r="U215" s="105"/>
      <c r="V215" s="105"/>
      <c r="W215" s="105"/>
      <c r="X215" s="105"/>
      <c r="Y215" s="105"/>
    </row>
    <row r="216" spans="1:26" s="106" customFormat="1" ht="11.1" customHeight="1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105"/>
      <c r="U216" s="105"/>
      <c r="V216" s="105"/>
      <c r="W216" s="105"/>
      <c r="X216" s="105"/>
      <c r="Y216" s="105"/>
      <c r="Z216" s="105"/>
    </row>
    <row r="217" spans="1:26" s="106" customFormat="1" ht="11.1" customHeight="1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105"/>
      <c r="U217" s="105"/>
      <c r="V217" s="105"/>
      <c r="W217" s="105"/>
      <c r="X217" s="105"/>
      <c r="Y217" s="105"/>
      <c r="Z217" s="105"/>
    </row>
    <row r="218" spans="1:26" s="106" customFormat="1" ht="11.1" customHeight="1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105"/>
      <c r="U218" s="105"/>
      <c r="V218" s="105"/>
      <c r="W218" s="105"/>
      <c r="X218" s="105"/>
      <c r="Y218" s="105"/>
      <c r="Z218" s="105"/>
    </row>
    <row r="219" spans="1:26" s="106" customFormat="1" ht="11.1" customHeight="1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105"/>
      <c r="U219" s="105"/>
      <c r="V219" s="105"/>
      <c r="W219" s="105"/>
      <c r="X219" s="105"/>
      <c r="Y219" s="105"/>
      <c r="Z219" s="105"/>
    </row>
    <row r="220" spans="1:26" s="106" customFormat="1" ht="11.1" customHeight="1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105"/>
      <c r="U220" s="105"/>
      <c r="V220" s="105"/>
      <c r="W220" s="105"/>
      <c r="X220" s="105"/>
      <c r="Y220" s="105"/>
      <c r="Z220" s="105"/>
    </row>
    <row r="221" spans="1:26" s="106" customFormat="1" ht="11.1" customHeight="1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105"/>
      <c r="U221" s="105"/>
      <c r="V221" s="105"/>
      <c r="W221" s="105"/>
      <c r="X221" s="105"/>
      <c r="Y221" s="105"/>
      <c r="Z221" s="105"/>
    </row>
    <row r="222" spans="1:26" s="106" customFormat="1" ht="11.1" customHeight="1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105"/>
      <c r="U222" s="105"/>
      <c r="V222" s="105"/>
      <c r="W222" s="105"/>
      <c r="X222" s="105"/>
      <c r="Y222" s="105"/>
      <c r="Z222" s="105"/>
    </row>
    <row r="223" spans="1:26" s="106" customFormat="1" ht="11.1" customHeight="1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105"/>
      <c r="U223" s="105"/>
      <c r="V223" s="105"/>
      <c r="W223" s="105"/>
      <c r="X223" s="105"/>
      <c r="Y223" s="105"/>
      <c r="Z223" s="105"/>
    </row>
    <row r="224" spans="1:26" s="106" customFormat="1" ht="11.1" customHeight="1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112"/>
      <c r="L224" s="85"/>
      <c r="M224" s="85"/>
      <c r="N224" s="85"/>
      <c r="O224" s="85"/>
      <c r="P224" s="85"/>
      <c r="Q224" s="85"/>
      <c r="R224" s="85"/>
      <c r="S224" s="85"/>
      <c r="T224" s="105"/>
      <c r="U224" s="105"/>
      <c r="V224" s="105"/>
      <c r="W224" s="105"/>
      <c r="X224" s="105"/>
      <c r="Y224" s="105"/>
      <c r="Z224" s="105"/>
    </row>
    <row r="225" spans="1:26" s="106" customFormat="1" ht="11.1" customHeight="1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105"/>
      <c r="U225" s="105"/>
      <c r="V225" s="105"/>
      <c r="W225" s="105"/>
      <c r="X225" s="105"/>
      <c r="Y225" s="105"/>
      <c r="Z225" s="105"/>
    </row>
    <row r="226" spans="1:26" s="106" customFormat="1" ht="11.1" customHeight="1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105"/>
      <c r="U226" s="105"/>
      <c r="V226" s="105"/>
      <c r="W226" s="105"/>
      <c r="X226" s="105"/>
      <c r="Y226" s="105"/>
      <c r="Z226" s="105"/>
    </row>
    <row r="227" spans="1:26" s="106" customFormat="1" ht="11.1" customHeight="1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105"/>
      <c r="U227" s="105"/>
      <c r="V227" s="105"/>
      <c r="W227" s="105"/>
      <c r="X227" s="105"/>
      <c r="Y227" s="105"/>
      <c r="Z227" s="105"/>
    </row>
    <row r="228" spans="1:26" s="106" customFormat="1" ht="11.1" customHeight="1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105"/>
      <c r="U228" s="105"/>
      <c r="V228" s="105"/>
      <c r="W228" s="105"/>
      <c r="X228" s="105"/>
      <c r="Y228" s="105"/>
      <c r="Z228" s="105"/>
    </row>
    <row r="229" spans="1:26" s="106" customFormat="1" ht="11.1" customHeight="1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105"/>
      <c r="U229" s="105"/>
      <c r="V229" s="105"/>
      <c r="W229" s="105"/>
      <c r="X229" s="105"/>
      <c r="Y229" s="105"/>
      <c r="Z229" s="105"/>
    </row>
    <row r="230" spans="1:26" s="106" customFormat="1" ht="11.1" customHeight="1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105"/>
      <c r="U230" s="105"/>
      <c r="V230" s="105"/>
      <c r="W230" s="105"/>
      <c r="X230" s="105"/>
      <c r="Y230" s="105"/>
      <c r="Z230" s="105"/>
    </row>
    <row r="231" spans="1:26" s="106" customFormat="1" ht="11.1" customHeight="1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105"/>
      <c r="U231" s="105"/>
      <c r="V231" s="105"/>
      <c r="W231" s="105"/>
      <c r="X231" s="105"/>
      <c r="Y231" s="105"/>
      <c r="Z231" s="105"/>
    </row>
    <row r="232" spans="1:26" s="106" customFormat="1" ht="11.1" customHeight="1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105"/>
      <c r="U232" s="105"/>
      <c r="V232" s="105"/>
      <c r="W232" s="105"/>
      <c r="X232" s="105"/>
      <c r="Y232" s="105"/>
      <c r="Z232" s="105"/>
    </row>
    <row r="233" spans="1:26" s="106" customFormat="1" ht="11.1" customHeight="1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105"/>
      <c r="U233" s="105"/>
      <c r="V233" s="105"/>
      <c r="W233" s="105"/>
      <c r="X233" s="105"/>
      <c r="Y233" s="105"/>
      <c r="Z233" s="105"/>
    </row>
    <row r="234" spans="1:26" s="106" customFormat="1" ht="11.1" customHeight="1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105"/>
      <c r="U234" s="105"/>
      <c r="V234" s="105"/>
      <c r="W234" s="105"/>
      <c r="X234" s="105"/>
      <c r="Y234" s="105"/>
      <c r="Z234" s="105"/>
    </row>
    <row r="235" spans="1:26" s="106" customFormat="1" ht="11.1" customHeight="1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105"/>
      <c r="U235" s="105"/>
      <c r="V235" s="105"/>
      <c r="W235" s="105"/>
      <c r="X235" s="105"/>
      <c r="Y235" s="105"/>
      <c r="Z235" s="105"/>
    </row>
    <row r="236" spans="1:26" s="106" customFormat="1" ht="11.1" customHeight="1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105"/>
      <c r="V236" s="105"/>
      <c r="W236" s="105"/>
      <c r="X236" s="105"/>
      <c r="Y236" s="105"/>
      <c r="Z236" s="105"/>
    </row>
    <row r="237" spans="1:26" s="106" customFormat="1" ht="11.1" customHeight="1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105"/>
      <c r="U237" s="105"/>
      <c r="V237" s="105"/>
      <c r="W237" s="105"/>
      <c r="X237" s="105"/>
      <c r="Y237" s="105"/>
      <c r="Z237" s="105"/>
    </row>
    <row r="238" spans="1:26" s="106" customFormat="1" ht="11.1" customHeight="1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105"/>
      <c r="U238" s="105"/>
      <c r="V238" s="105"/>
      <c r="W238" s="105"/>
      <c r="X238" s="105"/>
      <c r="Y238" s="105"/>
      <c r="Z238" s="105"/>
    </row>
    <row r="239" spans="1:26" s="106" customFormat="1" ht="11.1" customHeight="1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105"/>
      <c r="V239" s="105"/>
      <c r="W239" s="105"/>
      <c r="X239" s="105"/>
      <c r="Y239" s="105"/>
      <c r="Z239" s="105"/>
    </row>
    <row r="240" spans="1:26" s="106" customFormat="1" ht="11.1" customHeight="1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105"/>
      <c r="V240" s="105"/>
      <c r="W240" s="105"/>
      <c r="X240" s="105"/>
      <c r="Y240" s="105"/>
      <c r="Z240" s="105"/>
    </row>
    <row r="241" spans="1:26" s="106" customFormat="1" ht="11.1" customHeight="1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105"/>
      <c r="V241" s="105"/>
      <c r="W241" s="105"/>
      <c r="X241" s="105"/>
      <c r="Y241" s="105"/>
      <c r="Z241" s="105"/>
    </row>
    <row r="242" spans="1:26" s="106" customFormat="1" ht="11.1" customHeight="1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105"/>
      <c r="V242" s="105"/>
      <c r="W242" s="105"/>
      <c r="X242" s="105"/>
      <c r="Y242" s="105"/>
      <c r="Z242" s="105"/>
    </row>
    <row r="243" spans="1:26" s="106" customFormat="1" ht="11.1" customHeight="1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105"/>
      <c r="U243" s="105"/>
      <c r="V243" s="105"/>
      <c r="W243" s="105"/>
      <c r="X243" s="105"/>
      <c r="Y243" s="105"/>
      <c r="Z243" s="105"/>
    </row>
    <row r="244" spans="1:26" s="106" customFormat="1" ht="11.1" customHeight="1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105"/>
      <c r="U244" s="105"/>
      <c r="V244" s="105"/>
      <c r="W244" s="105"/>
      <c r="X244" s="105"/>
      <c r="Y244" s="105"/>
      <c r="Z244" s="105"/>
    </row>
    <row r="245" spans="1:26" s="106" customFormat="1" ht="11.1" customHeight="1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105"/>
      <c r="U245" s="105"/>
      <c r="V245" s="105"/>
      <c r="W245" s="105"/>
      <c r="X245" s="105"/>
      <c r="Y245" s="105"/>
      <c r="Z245" s="105"/>
    </row>
    <row r="246" spans="1:26" s="106" customFormat="1" ht="11.1" customHeight="1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105"/>
      <c r="U246" s="105"/>
      <c r="V246" s="105"/>
      <c r="W246" s="105"/>
      <c r="X246" s="105"/>
      <c r="Y246" s="105"/>
      <c r="Z246" s="105"/>
    </row>
    <row r="247" spans="1:26" s="106" customFormat="1" ht="11.1" customHeight="1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105"/>
      <c r="U247" s="105"/>
      <c r="V247" s="105"/>
      <c r="W247" s="105"/>
      <c r="X247" s="105"/>
      <c r="Y247" s="105"/>
      <c r="Z247" s="105"/>
    </row>
    <row r="248" spans="1:26" s="106" customFormat="1" ht="11.1" customHeight="1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105"/>
      <c r="U248" s="105"/>
      <c r="V248" s="105"/>
      <c r="W248" s="105"/>
      <c r="X248" s="105"/>
      <c r="Y248" s="105"/>
      <c r="Z248" s="105"/>
    </row>
    <row r="249" spans="1:26" s="106" customFormat="1" ht="11.1" customHeight="1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105"/>
      <c r="U249" s="105"/>
      <c r="V249" s="105"/>
      <c r="W249" s="105"/>
      <c r="X249" s="105"/>
      <c r="Y249" s="105"/>
      <c r="Z249" s="105"/>
    </row>
    <row r="250" spans="1:26" s="106" customFormat="1" ht="11.1" customHeight="1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105"/>
      <c r="U250" s="105"/>
      <c r="V250" s="105"/>
      <c r="W250" s="105"/>
      <c r="X250" s="105"/>
      <c r="Y250" s="105"/>
      <c r="Z250" s="105"/>
    </row>
    <row r="251" spans="1:26" s="106" customFormat="1" ht="11.1" customHeight="1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105"/>
      <c r="U251" s="105"/>
      <c r="V251" s="105"/>
      <c r="W251" s="105"/>
      <c r="X251" s="105"/>
      <c r="Y251" s="105"/>
      <c r="Z251" s="105"/>
    </row>
    <row r="252" spans="1:26" s="106" customFormat="1" ht="11.1" customHeight="1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105"/>
      <c r="U252" s="105"/>
      <c r="V252" s="105"/>
      <c r="W252" s="105"/>
      <c r="X252" s="105"/>
      <c r="Y252" s="105"/>
      <c r="Z252" s="105"/>
    </row>
    <row r="253" spans="1:26" s="106" customFormat="1" ht="11.1" customHeight="1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105"/>
      <c r="U253" s="105"/>
      <c r="V253" s="105"/>
      <c r="W253" s="105"/>
      <c r="X253" s="105"/>
      <c r="Y253" s="105"/>
      <c r="Z253" s="105"/>
    </row>
    <row r="254" spans="1:26" s="106" customFormat="1" ht="11.1" customHeight="1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105"/>
      <c r="U254" s="105"/>
      <c r="V254" s="105"/>
      <c r="W254" s="105"/>
      <c r="X254" s="105"/>
      <c r="Y254" s="105"/>
      <c r="Z254" s="105"/>
    </row>
    <row r="255" spans="1:26" s="106" customFormat="1" ht="11.1" customHeight="1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105"/>
      <c r="U255" s="105"/>
      <c r="V255" s="105"/>
      <c r="W255" s="105"/>
      <c r="X255" s="105"/>
      <c r="Y255" s="105"/>
      <c r="Z255" s="105"/>
    </row>
    <row r="256" spans="1:26" s="106" customFormat="1" ht="11.1" customHeight="1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105"/>
      <c r="U256" s="105"/>
      <c r="V256" s="105"/>
      <c r="W256" s="105"/>
      <c r="X256" s="105"/>
      <c r="Y256" s="105"/>
      <c r="Z256" s="105"/>
    </row>
    <row r="257" spans="1:26" s="106" customFormat="1" ht="11.1" customHeight="1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105"/>
      <c r="U257" s="105"/>
      <c r="V257" s="105"/>
      <c r="W257" s="105"/>
      <c r="X257" s="105"/>
      <c r="Y257" s="105"/>
      <c r="Z257" s="105"/>
    </row>
    <row r="258" spans="1:26" s="106" customFormat="1" ht="11.1" customHeight="1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105"/>
      <c r="U258" s="105"/>
      <c r="V258" s="105"/>
      <c r="W258" s="105"/>
      <c r="X258" s="105"/>
      <c r="Y258" s="105"/>
      <c r="Z258" s="105"/>
    </row>
    <row r="259" spans="1:26" s="106" customFormat="1" ht="11.1" customHeight="1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105"/>
      <c r="U259" s="105"/>
      <c r="V259" s="105"/>
      <c r="W259" s="105"/>
      <c r="X259" s="105"/>
      <c r="Y259" s="105"/>
      <c r="Z259" s="105"/>
    </row>
    <row r="260" spans="1:26" s="106" customFormat="1" ht="11.1" customHeight="1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105"/>
      <c r="U260" s="105"/>
      <c r="V260" s="105"/>
      <c r="W260" s="105"/>
      <c r="X260" s="105"/>
      <c r="Y260" s="105"/>
      <c r="Z260" s="105"/>
    </row>
    <row r="261" spans="1:26" s="106" customFormat="1" ht="11.1" customHeight="1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105"/>
      <c r="U261" s="105"/>
      <c r="V261" s="105"/>
      <c r="W261" s="105"/>
      <c r="X261" s="105"/>
      <c r="Y261" s="105"/>
      <c r="Z261" s="105"/>
    </row>
    <row r="262" spans="1:26" s="106" customFormat="1" ht="11.1" customHeight="1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105"/>
      <c r="U262" s="105"/>
      <c r="V262" s="105"/>
      <c r="W262" s="105"/>
      <c r="X262" s="105"/>
      <c r="Y262" s="105"/>
      <c r="Z262" s="105"/>
    </row>
    <row r="263" spans="1:26" s="106" customFormat="1" ht="11.1" customHeight="1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105"/>
      <c r="U263" s="105"/>
      <c r="V263" s="105"/>
      <c r="W263" s="105"/>
      <c r="X263" s="105"/>
      <c r="Y263" s="105"/>
      <c r="Z263" s="105"/>
    </row>
    <row r="264" spans="1:26" s="106" customFormat="1" ht="11.1" customHeight="1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105"/>
      <c r="U264" s="105"/>
      <c r="V264" s="105"/>
      <c r="W264" s="105"/>
      <c r="X264" s="105"/>
      <c r="Y264" s="105"/>
      <c r="Z264" s="105"/>
    </row>
    <row r="265" spans="1:26" s="106" customFormat="1" ht="11.1" customHeight="1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105"/>
      <c r="U265" s="105"/>
      <c r="V265" s="105"/>
      <c r="W265" s="105"/>
      <c r="X265" s="105"/>
      <c r="Y265" s="105"/>
      <c r="Z265" s="105"/>
    </row>
    <row r="266" spans="1:26" s="106" customFormat="1" ht="11.1" customHeight="1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105"/>
      <c r="U266" s="105"/>
      <c r="V266" s="105"/>
      <c r="W266" s="105"/>
      <c r="X266" s="105"/>
      <c r="Y266" s="105"/>
      <c r="Z266" s="105"/>
    </row>
    <row r="267" spans="1:26" s="106" customFormat="1" ht="11.1" customHeight="1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105"/>
      <c r="U267" s="105"/>
      <c r="V267" s="105"/>
      <c r="W267" s="105"/>
      <c r="X267" s="105"/>
      <c r="Y267" s="105"/>
      <c r="Z267" s="105"/>
    </row>
    <row r="268" spans="1:26" s="106" customFormat="1" ht="11.1" customHeight="1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105"/>
      <c r="U268" s="105"/>
      <c r="V268" s="105"/>
      <c r="W268" s="105"/>
      <c r="X268" s="105"/>
      <c r="Y268" s="105"/>
      <c r="Z268" s="105"/>
    </row>
    <row r="269" spans="1:26" s="106" customFormat="1" ht="11.1" customHeight="1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105"/>
      <c r="U269" s="105"/>
      <c r="V269" s="105"/>
      <c r="W269" s="105"/>
      <c r="X269" s="105"/>
      <c r="Y269" s="105"/>
      <c r="Z269" s="105"/>
    </row>
    <row r="270" spans="1:26" s="106" customFormat="1" ht="11.1" customHeight="1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105"/>
      <c r="U270" s="105"/>
      <c r="V270" s="105"/>
      <c r="W270" s="105"/>
      <c r="X270" s="105"/>
      <c r="Y270" s="105"/>
      <c r="Z270" s="105"/>
    </row>
    <row r="271" spans="1:26" s="106" customFormat="1" ht="11.1" customHeight="1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105"/>
      <c r="U271" s="105"/>
      <c r="V271" s="105"/>
      <c r="W271" s="105"/>
      <c r="X271" s="105"/>
      <c r="Y271" s="105"/>
      <c r="Z271" s="105"/>
    </row>
    <row r="272" spans="1:26" s="106" customFormat="1" ht="11.1" customHeight="1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105"/>
      <c r="U272" s="105"/>
      <c r="V272" s="105"/>
      <c r="W272" s="105"/>
      <c r="X272" s="105"/>
      <c r="Y272" s="105"/>
      <c r="Z272" s="105"/>
    </row>
    <row r="273" spans="1:26" s="106" customFormat="1" ht="11.1" customHeight="1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105"/>
      <c r="U273" s="105"/>
      <c r="V273" s="105"/>
      <c r="W273" s="105"/>
      <c r="X273" s="105"/>
      <c r="Y273" s="105"/>
      <c r="Z273" s="105"/>
    </row>
    <row r="274" spans="1:26" s="106" customFormat="1" ht="11.1" customHeight="1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105"/>
      <c r="U274" s="105"/>
      <c r="V274" s="105"/>
      <c r="W274" s="105"/>
      <c r="X274" s="105"/>
      <c r="Y274" s="105"/>
      <c r="Z274" s="105"/>
    </row>
    <row r="275" spans="1:26" s="106" customFormat="1" ht="11.1" customHeight="1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105"/>
      <c r="U275" s="105"/>
      <c r="V275" s="105"/>
      <c r="W275" s="105"/>
      <c r="X275" s="105"/>
      <c r="Y275" s="105"/>
      <c r="Z275" s="105"/>
    </row>
    <row r="276" spans="1:26" s="106" customFormat="1" ht="11.1" customHeight="1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105"/>
      <c r="U276" s="105"/>
      <c r="V276" s="105"/>
      <c r="W276" s="105"/>
      <c r="X276" s="105"/>
      <c r="Y276" s="105"/>
      <c r="Z276" s="105"/>
    </row>
    <row r="277" spans="1:26" s="106" customFormat="1" ht="11.1" customHeight="1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105"/>
      <c r="U277" s="105"/>
      <c r="V277" s="105"/>
      <c r="W277" s="105"/>
      <c r="X277" s="105"/>
      <c r="Y277" s="105"/>
      <c r="Z277" s="105"/>
    </row>
    <row r="278" spans="1:26" s="106" customFormat="1" ht="11.1" customHeight="1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105"/>
      <c r="U278" s="105"/>
      <c r="V278" s="105"/>
      <c r="W278" s="105"/>
      <c r="X278" s="105"/>
      <c r="Y278" s="105"/>
      <c r="Z278" s="105"/>
    </row>
    <row r="279" spans="1:26" s="106" customFormat="1" ht="11.1" customHeight="1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105"/>
      <c r="U279" s="105"/>
      <c r="V279" s="105"/>
      <c r="W279" s="105"/>
      <c r="X279" s="105"/>
      <c r="Y279" s="105"/>
      <c r="Z279" s="105"/>
    </row>
    <row r="280" spans="1:26" s="106" customFormat="1" ht="11.1" customHeight="1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105"/>
      <c r="U280" s="105"/>
      <c r="V280" s="105"/>
      <c r="W280" s="105"/>
      <c r="X280" s="105"/>
      <c r="Y280" s="105"/>
      <c r="Z280" s="105"/>
    </row>
    <row r="281" spans="1:26" s="106" customFormat="1" ht="11.1" customHeight="1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105"/>
      <c r="U281" s="105"/>
      <c r="V281" s="105"/>
      <c r="W281" s="105"/>
      <c r="X281" s="105"/>
      <c r="Y281" s="105"/>
      <c r="Z281" s="105"/>
    </row>
    <row r="282" spans="1:26" s="106" customFormat="1" ht="11.1" customHeight="1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105"/>
      <c r="U282" s="105"/>
      <c r="V282" s="105"/>
      <c r="W282" s="105"/>
      <c r="X282" s="105"/>
      <c r="Y282" s="105"/>
      <c r="Z282" s="105"/>
    </row>
    <row r="283" spans="1:26" s="106" customFormat="1" ht="11.1" customHeight="1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105"/>
      <c r="U283" s="105"/>
      <c r="V283" s="105"/>
      <c r="W283" s="105"/>
      <c r="X283" s="105"/>
      <c r="Y283" s="105"/>
      <c r="Z283" s="105"/>
    </row>
    <row r="284" spans="1:26" s="106" customFormat="1" ht="11.1" customHeight="1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105"/>
      <c r="U284" s="105"/>
      <c r="V284" s="105"/>
      <c r="W284" s="105"/>
      <c r="X284" s="105"/>
      <c r="Y284" s="105"/>
      <c r="Z284" s="105"/>
    </row>
    <row r="285" spans="1:26" s="106" customFormat="1" ht="11.1" customHeight="1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105"/>
      <c r="U285" s="105"/>
      <c r="V285" s="105"/>
      <c r="W285" s="105"/>
      <c r="X285" s="105"/>
      <c r="Y285" s="105"/>
      <c r="Z285" s="105"/>
    </row>
    <row r="286" spans="1:26" s="106" customFormat="1" ht="11.1" customHeight="1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105"/>
      <c r="U286" s="105"/>
      <c r="V286" s="105"/>
      <c r="W286" s="105"/>
      <c r="X286" s="105"/>
      <c r="Y286" s="105"/>
      <c r="Z286" s="105"/>
    </row>
    <row r="287" spans="1:26" s="106" customFormat="1" ht="11.1" customHeight="1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105"/>
      <c r="U287" s="105"/>
      <c r="V287" s="105"/>
      <c r="W287" s="105"/>
      <c r="X287" s="105"/>
      <c r="Y287" s="105"/>
      <c r="Z287" s="105"/>
    </row>
    <row r="288" spans="1:26" s="106" customFormat="1" ht="11.1" customHeight="1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105"/>
      <c r="U288" s="105"/>
      <c r="V288" s="105"/>
      <c r="W288" s="105"/>
      <c r="X288" s="105"/>
      <c r="Y288" s="105"/>
      <c r="Z288" s="105"/>
    </row>
    <row r="289" spans="1:26" s="106" customFormat="1" ht="11.1" customHeight="1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105"/>
      <c r="U289" s="105"/>
      <c r="V289" s="105"/>
      <c r="W289" s="105"/>
      <c r="X289" s="105"/>
      <c r="Y289" s="105"/>
      <c r="Z289" s="105"/>
    </row>
    <row r="290" spans="1:26" s="106" customFormat="1" ht="11.1" customHeight="1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105"/>
      <c r="U290" s="105"/>
      <c r="V290" s="105"/>
      <c r="W290" s="105"/>
      <c r="X290" s="105"/>
      <c r="Y290" s="105"/>
      <c r="Z290" s="105"/>
    </row>
    <row r="291" spans="1:26" s="106" customFormat="1" ht="11.1" customHeight="1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105"/>
      <c r="U291" s="105"/>
      <c r="V291" s="105"/>
      <c r="W291" s="105"/>
      <c r="X291" s="105"/>
      <c r="Y291" s="105"/>
      <c r="Z291" s="105"/>
    </row>
    <row r="292" spans="1:26" s="106" customFormat="1" ht="11.1" customHeight="1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105"/>
      <c r="U292" s="105"/>
      <c r="V292" s="105"/>
      <c r="W292" s="105"/>
      <c r="X292" s="105"/>
      <c r="Y292" s="105"/>
      <c r="Z292" s="105"/>
    </row>
    <row r="293" spans="1:26" s="106" customFormat="1" ht="11.1" customHeight="1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105"/>
      <c r="U293" s="105"/>
      <c r="V293" s="105"/>
      <c r="W293" s="105"/>
      <c r="X293" s="105"/>
      <c r="Y293" s="105"/>
      <c r="Z293" s="105"/>
    </row>
    <row r="294" spans="1:26" s="106" customFormat="1" ht="11.1" customHeight="1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105"/>
      <c r="U294" s="105"/>
      <c r="V294" s="105"/>
      <c r="W294" s="105"/>
      <c r="X294" s="105"/>
      <c r="Y294" s="105"/>
      <c r="Z294" s="105"/>
    </row>
    <row r="295" spans="1:26" s="106" customFormat="1" ht="11.1" customHeight="1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105"/>
      <c r="U295" s="105"/>
      <c r="V295" s="105"/>
      <c r="W295" s="105"/>
      <c r="X295" s="105"/>
      <c r="Y295" s="105"/>
      <c r="Z295" s="105"/>
    </row>
    <row r="296" spans="1:26" s="106" customFormat="1" ht="11.1" customHeight="1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105"/>
      <c r="U296" s="105"/>
      <c r="V296" s="105"/>
      <c r="W296" s="105"/>
      <c r="X296" s="105"/>
      <c r="Y296" s="105"/>
      <c r="Z296" s="105"/>
    </row>
    <row r="297" spans="1:26" s="106" customFormat="1" ht="11.1" customHeight="1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105"/>
      <c r="U297" s="105"/>
      <c r="V297" s="105"/>
      <c r="W297" s="105"/>
      <c r="X297" s="105"/>
      <c r="Y297" s="105"/>
      <c r="Z297" s="105"/>
    </row>
    <row r="298" spans="1:26" s="106" customFormat="1" ht="11.1" customHeight="1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105"/>
      <c r="U298" s="105"/>
      <c r="V298" s="105"/>
      <c r="W298" s="105"/>
      <c r="X298" s="105"/>
      <c r="Y298" s="105"/>
      <c r="Z298" s="105"/>
    </row>
    <row r="299" spans="1:26" s="106" customFormat="1" ht="11.1" customHeight="1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105"/>
      <c r="U299" s="105"/>
      <c r="V299" s="105"/>
      <c r="W299" s="105"/>
      <c r="X299" s="105"/>
      <c r="Y299" s="105"/>
      <c r="Z299" s="105"/>
    </row>
    <row r="300" spans="1:26" s="106" customFormat="1" ht="11.1" customHeight="1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105"/>
      <c r="U300" s="105"/>
      <c r="V300" s="105"/>
      <c r="W300" s="105"/>
      <c r="X300" s="105"/>
      <c r="Y300" s="105"/>
      <c r="Z300" s="105"/>
    </row>
    <row r="301" spans="1:26" s="106" customFormat="1" ht="11.1" customHeight="1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105"/>
      <c r="U301" s="105"/>
      <c r="V301" s="105"/>
      <c r="W301" s="105"/>
      <c r="X301" s="105"/>
      <c r="Y301" s="105"/>
      <c r="Z301" s="105"/>
    </row>
    <row r="302" spans="1:26" s="106" customFormat="1" ht="11.1" customHeight="1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105"/>
      <c r="U302" s="105"/>
      <c r="V302" s="105"/>
      <c r="W302" s="105"/>
      <c r="X302" s="105"/>
      <c r="Y302" s="105"/>
      <c r="Z302" s="105"/>
    </row>
    <row r="303" spans="1:26" s="106" customFormat="1" ht="11.1" customHeight="1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105"/>
      <c r="U303" s="105"/>
      <c r="V303" s="105"/>
      <c r="W303" s="105"/>
      <c r="X303" s="105"/>
      <c r="Y303" s="105"/>
      <c r="Z303" s="105"/>
    </row>
    <row r="304" spans="1:26" s="106" customFormat="1" ht="11.1" customHeight="1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105"/>
      <c r="U304" s="105"/>
      <c r="V304" s="105"/>
      <c r="W304" s="105"/>
      <c r="X304" s="105"/>
      <c r="Y304" s="105"/>
      <c r="Z304" s="105"/>
    </row>
    <row r="305" spans="1:26" s="106" customFormat="1" ht="11.1" customHeight="1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105"/>
      <c r="U305" s="105"/>
      <c r="V305" s="105"/>
      <c r="W305" s="105"/>
      <c r="X305" s="105"/>
      <c r="Y305" s="105"/>
      <c r="Z305" s="105"/>
    </row>
    <row r="306" spans="1:26" s="106" customFormat="1" ht="11.1" customHeight="1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105"/>
      <c r="U306" s="105"/>
      <c r="V306" s="105"/>
      <c r="W306" s="105"/>
      <c r="X306" s="105"/>
      <c r="Y306" s="105"/>
      <c r="Z306" s="105"/>
    </row>
    <row r="307" spans="1:26" s="106" customFormat="1" ht="11.1" customHeight="1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105"/>
      <c r="V307" s="105"/>
      <c r="W307" s="105"/>
      <c r="X307" s="105"/>
      <c r="Y307" s="105"/>
      <c r="Z307" s="105"/>
    </row>
    <row r="308" spans="1:26" s="106" customFormat="1" ht="11.1" customHeight="1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105"/>
      <c r="V308" s="105"/>
      <c r="W308" s="105"/>
      <c r="X308" s="105"/>
      <c r="Y308" s="105"/>
      <c r="Z308" s="105"/>
    </row>
    <row r="309" spans="1:26" s="106" customFormat="1" ht="11.1" customHeight="1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105"/>
      <c r="U309" s="105"/>
      <c r="V309" s="105"/>
      <c r="W309" s="105"/>
      <c r="X309" s="105"/>
      <c r="Y309" s="105"/>
      <c r="Z309" s="105"/>
    </row>
    <row r="310" spans="1:26" s="106" customFormat="1" ht="11.1" customHeight="1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105"/>
      <c r="V310" s="105"/>
      <c r="W310" s="105"/>
      <c r="X310" s="105"/>
      <c r="Y310" s="105"/>
      <c r="Z310" s="105"/>
    </row>
    <row r="311" spans="1:26" s="106" customFormat="1" ht="11.1" customHeight="1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105"/>
      <c r="V311" s="105"/>
      <c r="W311" s="105"/>
      <c r="X311" s="105"/>
      <c r="Y311" s="105"/>
      <c r="Z311" s="105"/>
    </row>
    <row r="312" spans="1:26" s="106" customFormat="1" ht="11.1" customHeight="1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105"/>
      <c r="V312" s="105"/>
      <c r="W312" s="105"/>
      <c r="X312" s="105"/>
      <c r="Y312" s="105"/>
      <c r="Z312" s="105"/>
    </row>
    <row r="313" spans="1:26" s="106" customFormat="1" ht="11.1" customHeight="1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105"/>
      <c r="U313" s="105"/>
      <c r="V313" s="105"/>
      <c r="W313" s="105"/>
      <c r="X313" s="105"/>
      <c r="Y313" s="105"/>
      <c r="Z313" s="105"/>
    </row>
    <row r="314" spans="1:26" s="106" customFormat="1" ht="11.1" customHeight="1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105"/>
      <c r="U314" s="105"/>
      <c r="V314" s="105"/>
      <c r="W314" s="105"/>
      <c r="X314" s="105"/>
      <c r="Y314" s="105"/>
      <c r="Z314" s="105"/>
    </row>
    <row r="315" spans="1:26" s="106" customFormat="1" ht="11.1" customHeight="1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105"/>
      <c r="U315" s="105"/>
      <c r="V315" s="105"/>
      <c r="W315" s="105"/>
      <c r="X315" s="105"/>
      <c r="Y315" s="105"/>
      <c r="Z315" s="105"/>
    </row>
    <row r="316" spans="1:26" s="106" customFormat="1" ht="11.1" customHeight="1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105"/>
      <c r="U316" s="105"/>
      <c r="V316" s="105"/>
      <c r="W316" s="105"/>
      <c r="X316" s="105"/>
      <c r="Y316" s="105"/>
      <c r="Z316" s="105"/>
    </row>
    <row r="317" spans="1:26" s="106" customFormat="1" ht="11.1" customHeight="1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105"/>
      <c r="V317" s="105"/>
      <c r="W317" s="105"/>
      <c r="X317" s="105"/>
      <c r="Y317" s="105"/>
      <c r="Z317" s="105"/>
    </row>
    <row r="318" spans="1:26" s="106" customFormat="1" ht="11.1" customHeight="1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105"/>
      <c r="V318" s="105"/>
      <c r="W318" s="105"/>
      <c r="X318" s="105"/>
      <c r="Y318" s="105"/>
      <c r="Z318" s="105"/>
    </row>
    <row r="319" spans="1:26" s="106" customFormat="1" ht="11.1" customHeight="1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105"/>
      <c r="U319" s="105"/>
      <c r="V319" s="105"/>
      <c r="W319" s="105"/>
      <c r="X319" s="105"/>
      <c r="Y319" s="105"/>
      <c r="Z319" s="105"/>
    </row>
    <row r="320" spans="1:26" s="106" customFormat="1" ht="11.1" customHeight="1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105"/>
      <c r="U320" s="105"/>
      <c r="V320" s="105"/>
      <c r="W320" s="105"/>
      <c r="X320" s="105"/>
      <c r="Y320" s="105"/>
      <c r="Z320" s="105"/>
    </row>
    <row r="321" spans="1:26" s="106" customFormat="1" ht="11.1" customHeight="1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105"/>
      <c r="U321" s="105"/>
      <c r="V321" s="105"/>
      <c r="W321" s="105"/>
      <c r="X321" s="105"/>
      <c r="Y321" s="105"/>
      <c r="Z321" s="105"/>
    </row>
    <row r="322" spans="1:26" s="106" customFormat="1" ht="11.1" customHeight="1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105"/>
      <c r="U322" s="105"/>
      <c r="V322" s="105"/>
      <c r="W322" s="105"/>
      <c r="X322" s="105"/>
      <c r="Y322" s="105"/>
      <c r="Z322" s="105"/>
    </row>
    <row r="323" spans="1:26" s="106" customFormat="1" ht="11.1" customHeight="1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105"/>
      <c r="U323" s="105"/>
      <c r="V323" s="105"/>
      <c r="W323" s="105"/>
      <c r="X323" s="105"/>
      <c r="Y323" s="105"/>
      <c r="Z323" s="105"/>
    </row>
    <row r="324" spans="1:26" s="106" customFormat="1" ht="11.1" customHeight="1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105"/>
      <c r="V324" s="105"/>
      <c r="W324" s="105"/>
      <c r="X324" s="105"/>
      <c r="Y324" s="105"/>
      <c r="Z324" s="105"/>
    </row>
    <row r="325" spans="1:26" s="106" customFormat="1" ht="11.1" customHeight="1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105"/>
      <c r="U325" s="105"/>
      <c r="V325" s="105"/>
      <c r="W325" s="105"/>
      <c r="X325" s="105"/>
      <c r="Y325" s="105"/>
      <c r="Z325" s="105"/>
    </row>
    <row r="326" spans="1:26" s="106" customFormat="1" ht="11.1" customHeight="1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105"/>
      <c r="U326" s="105"/>
      <c r="V326" s="105"/>
      <c r="W326" s="105"/>
      <c r="X326" s="105"/>
      <c r="Y326" s="105"/>
      <c r="Z326" s="105"/>
    </row>
    <row r="327" spans="1:26" s="106" customFormat="1" ht="11.1" customHeight="1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105"/>
      <c r="U327" s="105"/>
      <c r="V327" s="105"/>
      <c r="W327" s="105"/>
      <c r="X327" s="105"/>
      <c r="Y327" s="105"/>
      <c r="Z327" s="105"/>
    </row>
    <row r="328" spans="1:26" s="106" customFormat="1" ht="11.1" customHeight="1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105"/>
      <c r="U328" s="105"/>
      <c r="V328" s="105"/>
      <c r="W328" s="105"/>
      <c r="X328" s="105"/>
      <c r="Y328" s="105"/>
      <c r="Z328" s="105"/>
    </row>
    <row r="329" spans="1:26" s="106" customFormat="1" ht="11.1" customHeight="1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105"/>
      <c r="U329" s="105"/>
      <c r="V329" s="105"/>
      <c r="W329" s="105"/>
      <c r="X329" s="105"/>
      <c r="Y329" s="105"/>
      <c r="Z329" s="105"/>
    </row>
    <row r="330" spans="1:26" s="106" customFormat="1" ht="11.1" customHeight="1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105"/>
      <c r="U330" s="105"/>
      <c r="V330" s="105"/>
      <c r="W330" s="105"/>
      <c r="X330" s="105"/>
      <c r="Y330" s="105"/>
      <c r="Z330" s="105"/>
    </row>
    <row r="331" spans="1:26" s="106" customFormat="1" ht="11.1" customHeight="1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105"/>
      <c r="U331" s="105"/>
      <c r="V331" s="105"/>
      <c r="W331" s="105"/>
      <c r="X331" s="105"/>
      <c r="Y331" s="105"/>
      <c r="Z331" s="105"/>
    </row>
    <row r="332" spans="1:26" s="106" customFormat="1" ht="11.1" customHeight="1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105"/>
      <c r="U332" s="105"/>
      <c r="V332" s="105"/>
      <c r="W332" s="105"/>
      <c r="X332" s="105"/>
      <c r="Y332" s="105"/>
      <c r="Z332" s="105"/>
    </row>
    <row r="333" spans="1:26" s="106" customFormat="1" ht="11.1" customHeight="1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105"/>
      <c r="U333" s="105"/>
      <c r="V333" s="105"/>
      <c r="W333" s="105"/>
      <c r="X333" s="105"/>
      <c r="Y333" s="105"/>
      <c r="Z333" s="105"/>
    </row>
    <row r="334" spans="1:26" s="106" customFormat="1" ht="11.1" customHeight="1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105"/>
      <c r="U334" s="105"/>
      <c r="V334" s="105"/>
      <c r="W334" s="105"/>
      <c r="X334" s="105"/>
      <c r="Y334" s="105"/>
      <c r="Z334" s="105"/>
    </row>
    <row r="335" spans="1:26" s="106" customFormat="1" ht="11.1" customHeight="1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105"/>
      <c r="U335" s="105"/>
      <c r="V335" s="105"/>
      <c r="W335" s="105"/>
      <c r="X335" s="105"/>
      <c r="Y335" s="105"/>
      <c r="Z335" s="105"/>
    </row>
    <row r="336" spans="1:26" s="106" customFormat="1" ht="11.1" customHeight="1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105"/>
      <c r="U336" s="105"/>
      <c r="V336" s="105"/>
      <c r="W336" s="105"/>
      <c r="X336" s="105"/>
      <c r="Y336" s="105"/>
      <c r="Z336" s="105"/>
    </row>
    <row r="337" spans="1:26" s="106" customFormat="1" ht="11.1" customHeight="1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105"/>
      <c r="U337" s="105"/>
      <c r="V337" s="105"/>
      <c r="W337" s="105"/>
      <c r="X337" s="105"/>
      <c r="Y337" s="105"/>
      <c r="Z337" s="105"/>
    </row>
    <row r="338" spans="1:26" s="106" customFormat="1" ht="11.1" customHeight="1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105"/>
      <c r="U338" s="105"/>
      <c r="V338" s="105"/>
      <c r="W338" s="105"/>
      <c r="X338" s="105"/>
      <c r="Y338" s="105"/>
      <c r="Z338" s="105"/>
    </row>
    <row r="339" spans="1:26" s="106" customFormat="1" ht="11.1" customHeight="1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105"/>
      <c r="U339" s="105"/>
      <c r="V339" s="105"/>
      <c r="W339" s="105"/>
      <c r="X339" s="105"/>
      <c r="Y339" s="105"/>
      <c r="Z339" s="105"/>
    </row>
    <row r="340" spans="1:26" s="106" customFormat="1" ht="11.1" customHeight="1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105"/>
      <c r="U340" s="105"/>
      <c r="V340" s="105"/>
      <c r="W340" s="105"/>
      <c r="X340" s="105"/>
      <c r="Y340" s="105"/>
      <c r="Z340" s="105"/>
    </row>
    <row r="341" spans="1:26" s="106" customFormat="1" ht="11.1" customHeight="1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105"/>
      <c r="U341" s="105"/>
      <c r="V341" s="105"/>
      <c r="W341" s="105"/>
      <c r="X341" s="105"/>
      <c r="Y341" s="105"/>
      <c r="Z341" s="105"/>
    </row>
    <row r="342" spans="1:26" s="106" customFormat="1" ht="11.1" customHeight="1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105"/>
      <c r="U342" s="105"/>
      <c r="V342" s="105"/>
      <c r="W342" s="105"/>
      <c r="X342" s="105"/>
      <c r="Y342" s="105"/>
      <c r="Z342" s="105"/>
    </row>
    <row r="343" spans="1:26" s="106" customFormat="1" ht="11.1" customHeight="1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105"/>
      <c r="V343" s="105"/>
      <c r="W343" s="105"/>
      <c r="X343" s="105"/>
      <c r="Y343" s="105"/>
      <c r="Z343" s="105"/>
    </row>
    <row r="344" spans="1:26" s="106" customFormat="1" ht="11.1" customHeight="1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105"/>
      <c r="U344" s="105"/>
      <c r="V344" s="105"/>
      <c r="W344" s="105"/>
      <c r="X344" s="105"/>
      <c r="Y344" s="105"/>
      <c r="Z344" s="105"/>
    </row>
    <row r="345" spans="1:26" s="106" customFormat="1" ht="11.1" customHeight="1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105"/>
      <c r="V345" s="105"/>
      <c r="W345" s="105"/>
      <c r="X345" s="105"/>
      <c r="Y345" s="105"/>
      <c r="Z345" s="105"/>
    </row>
    <row r="346" spans="1:26" s="106" customFormat="1" ht="11.1" customHeight="1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105"/>
      <c r="V346" s="105"/>
      <c r="W346" s="105"/>
      <c r="X346" s="105"/>
      <c r="Y346" s="105"/>
      <c r="Z346" s="105"/>
    </row>
    <row r="347" spans="1:26" s="106" customFormat="1" ht="11.1" customHeight="1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105"/>
      <c r="U347" s="105"/>
      <c r="V347" s="105"/>
      <c r="W347" s="105"/>
      <c r="X347" s="105"/>
      <c r="Y347" s="105"/>
      <c r="Z347" s="105"/>
    </row>
    <row r="348" spans="1:26" s="106" customFormat="1" ht="11.1" customHeight="1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105"/>
      <c r="V348" s="105"/>
      <c r="W348" s="105"/>
      <c r="X348" s="105"/>
      <c r="Y348" s="105"/>
      <c r="Z348" s="105"/>
    </row>
    <row r="349" spans="1:26" s="106" customFormat="1" ht="11.1" customHeight="1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105"/>
      <c r="U349" s="105"/>
      <c r="V349" s="105"/>
      <c r="W349" s="105"/>
      <c r="X349" s="105"/>
      <c r="Y349" s="105"/>
      <c r="Z349" s="105"/>
    </row>
    <row r="350" spans="1:26" s="106" customFormat="1" ht="11.1" customHeight="1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105"/>
      <c r="U350" s="105"/>
      <c r="V350" s="105"/>
      <c r="W350" s="105"/>
      <c r="X350" s="105"/>
      <c r="Y350" s="105"/>
      <c r="Z350" s="105"/>
    </row>
    <row r="351" spans="1:26" s="106" customFormat="1" ht="11.1" customHeight="1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105"/>
      <c r="U351" s="105"/>
      <c r="V351" s="105"/>
      <c r="W351" s="105"/>
      <c r="X351" s="105"/>
      <c r="Y351" s="105"/>
      <c r="Z351" s="105"/>
    </row>
    <row r="352" spans="1:26" s="106" customFormat="1" ht="11.1" customHeight="1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105"/>
      <c r="U352" s="105"/>
      <c r="V352" s="105"/>
      <c r="W352" s="105"/>
      <c r="X352" s="105"/>
      <c r="Y352" s="105"/>
      <c r="Z352" s="105"/>
    </row>
    <row r="353" spans="1:26" s="106" customFormat="1" ht="11.1" customHeight="1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105"/>
      <c r="V353" s="105"/>
      <c r="W353" s="105"/>
      <c r="X353" s="105"/>
      <c r="Y353" s="105"/>
      <c r="Z353" s="105"/>
    </row>
    <row r="354" spans="1:26" s="106" customFormat="1" ht="11.1" customHeight="1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105"/>
      <c r="U354" s="105"/>
      <c r="V354" s="105"/>
      <c r="W354" s="105"/>
      <c r="X354" s="105"/>
      <c r="Y354" s="105"/>
      <c r="Z354" s="105"/>
    </row>
    <row r="355" spans="1:26" s="106" customFormat="1" ht="11.1" customHeight="1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105"/>
      <c r="V355" s="105"/>
      <c r="W355" s="105"/>
      <c r="X355" s="105"/>
      <c r="Y355" s="105"/>
      <c r="Z355" s="105"/>
    </row>
    <row r="356" spans="1:26" s="106" customFormat="1" ht="11.1" customHeight="1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105"/>
      <c r="U356" s="105"/>
      <c r="V356" s="105"/>
      <c r="W356" s="105"/>
      <c r="X356" s="105"/>
      <c r="Y356" s="105"/>
      <c r="Z356" s="105"/>
    </row>
    <row r="357" spans="1:26" s="106" customFormat="1" ht="11.1" customHeight="1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105"/>
      <c r="U357" s="105"/>
      <c r="V357" s="105"/>
      <c r="W357" s="105"/>
      <c r="X357" s="105"/>
      <c r="Y357" s="105"/>
      <c r="Z357" s="105"/>
    </row>
    <row r="358" spans="1:26" s="106" customFormat="1" ht="11.1" customHeight="1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105"/>
      <c r="U358" s="105"/>
      <c r="V358" s="105"/>
      <c r="W358" s="105"/>
      <c r="X358" s="105"/>
      <c r="Y358" s="105"/>
      <c r="Z358" s="105"/>
    </row>
    <row r="359" spans="1:26" s="106" customFormat="1" ht="11.1" customHeight="1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105"/>
      <c r="V359" s="105"/>
      <c r="W359" s="105"/>
      <c r="X359" s="105"/>
      <c r="Y359" s="105"/>
      <c r="Z359" s="105"/>
    </row>
    <row r="360" spans="1:26" s="106" customFormat="1" ht="11.1" customHeight="1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105"/>
      <c r="U360" s="105"/>
      <c r="V360" s="105"/>
      <c r="W360" s="105"/>
      <c r="X360" s="105"/>
      <c r="Y360" s="105"/>
      <c r="Z360" s="105"/>
    </row>
    <row r="361" spans="1:26" s="106" customFormat="1" ht="11.1" customHeight="1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105"/>
      <c r="U361" s="105"/>
      <c r="V361" s="105"/>
      <c r="W361" s="105"/>
      <c r="X361" s="105"/>
      <c r="Y361" s="105"/>
      <c r="Z361" s="105"/>
    </row>
    <row r="362" spans="1:26" s="106" customFormat="1" ht="11.1" customHeight="1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105"/>
      <c r="U362" s="105"/>
      <c r="V362" s="105"/>
      <c r="W362" s="105"/>
      <c r="X362" s="105"/>
      <c r="Y362" s="105"/>
      <c r="Z362" s="105"/>
    </row>
    <row r="363" spans="1:26" s="106" customFormat="1" ht="11.1" customHeight="1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105"/>
      <c r="U363" s="105"/>
      <c r="V363" s="105"/>
      <c r="W363" s="105"/>
      <c r="X363" s="105"/>
      <c r="Y363" s="105"/>
      <c r="Z363" s="105"/>
    </row>
    <row r="364" spans="1:26" s="106" customFormat="1" ht="11.1" customHeight="1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105"/>
      <c r="U364" s="105"/>
      <c r="V364" s="105"/>
      <c r="W364" s="105"/>
      <c r="X364" s="105"/>
      <c r="Y364" s="105"/>
      <c r="Z364" s="105"/>
    </row>
    <row r="365" spans="1:26" s="106" customFormat="1" ht="11.1" customHeight="1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105"/>
      <c r="U365" s="105"/>
      <c r="V365" s="105"/>
      <c r="W365" s="105"/>
      <c r="X365" s="105"/>
      <c r="Y365" s="105"/>
      <c r="Z365" s="105"/>
    </row>
    <row r="366" spans="1:26" s="106" customFormat="1" ht="11.1" customHeight="1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105"/>
      <c r="V366" s="105"/>
      <c r="W366" s="105"/>
      <c r="X366" s="105"/>
      <c r="Y366" s="105"/>
      <c r="Z366" s="105"/>
    </row>
    <row r="367" spans="1:26" s="106" customFormat="1" ht="11.1" customHeight="1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105"/>
      <c r="V367" s="105"/>
      <c r="W367" s="105"/>
      <c r="X367" s="105"/>
      <c r="Y367" s="105"/>
      <c r="Z367" s="105"/>
    </row>
    <row r="368" spans="1:26" s="106" customFormat="1" ht="11.1" customHeight="1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105"/>
      <c r="V368" s="105"/>
      <c r="W368" s="105"/>
      <c r="X368" s="105"/>
      <c r="Y368" s="105"/>
      <c r="Z368" s="105"/>
    </row>
    <row r="369" spans="1:26" s="106" customFormat="1" ht="11.1" customHeight="1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105"/>
      <c r="U369" s="105"/>
      <c r="V369" s="105"/>
      <c r="W369" s="105"/>
      <c r="X369" s="105"/>
      <c r="Y369" s="105"/>
      <c r="Z369" s="105"/>
    </row>
    <row r="370" spans="1:26" s="106" customFormat="1" ht="11.1" customHeight="1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105"/>
      <c r="U370" s="105"/>
      <c r="V370" s="105"/>
      <c r="W370" s="105"/>
      <c r="X370" s="105"/>
      <c r="Y370" s="105"/>
      <c r="Z370" s="105"/>
    </row>
    <row r="371" spans="1:26" s="106" customFormat="1" ht="11.1" customHeight="1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105"/>
      <c r="U371" s="105"/>
      <c r="V371" s="105"/>
      <c r="W371" s="105"/>
      <c r="X371" s="105"/>
      <c r="Y371" s="105"/>
      <c r="Z371" s="105"/>
    </row>
    <row r="372" spans="1:26" s="106" customFormat="1" ht="11.1" customHeight="1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105"/>
      <c r="U372" s="105"/>
      <c r="V372" s="105"/>
      <c r="W372" s="105"/>
      <c r="X372" s="105"/>
      <c r="Y372" s="105"/>
      <c r="Z372" s="105"/>
    </row>
    <row r="373" spans="1:26" s="106" customFormat="1" ht="11.1" customHeight="1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105"/>
      <c r="V373" s="105"/>
      <c r="W373" s="105"/>
      <c r="X373" s="105"/>
      <c r="Y373" s="105"/>
      <c r="Z373" s="105"/>
    </row>
    <row r="374" spans="1:26" s="106" customFormat="1" ht="11.1" customHeight="1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105"/>
      <c r="U374" s="105"/>
      <c r="V374" s="105"/>
      <c r="W374" s="105"/>
      <c r="X374" s="105"/>
      <c r="Y374" s="105"/>
      <c r="Z374" s="105"/>
    </row>
    <row r="375" spans="1:26" s="106" customFormat="1" ht="11.1" customHeight="1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105"/>
      <c r="U375" s="105"/>
      <c r="V375" s="105"/>
      <c r="W375" s="105"/>
      <c r="X375" s="105"/>
      <c r="Y375" s="105"/>
      <c r="Z375" s="105"/>
    </row>
    <row r="376" spans="1:26" s="106" customFormat="1" ht="11.1" customHeight="1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105"/>
      <c r="U376" s="105"/>
      <c r="V376" s="105"/>
      <c r="W376" s="105"/>
      <c r="X376" s="105"/>
      <c r="Y376" s="105"/>
      <c r="Z376" s="105"/>
    </row>
    <row r="377" spans="1:26" s="106" customFormat="1" ht="11.1" customHeight="1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105"/>
      <c r="U377" s="105"/>
      <c r="V377" s="105"/>
      <c r="W377" s="105"/>
      <c r="X377" s="105"/>
      <c r="Y377" s="105"/>
      <c r="Z377" s="105"/>
    </row>
    <row r="378" spans="1:26" s="106" customFormat="1" ht="11.1" customHeight="1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105"/>
      <c r="U378" s="105"/>
      <c r="V378" s="105"/>
      <c r="W378" s="105"/>
      <c r="X378" s="105"/>
      <c r="Y378" s="105"/>
      <c r="Z378" s="105"/>
    </row>
    <row r="379" spans="1:26" s="106" customFormat="1" ht="11.1" customHeight="1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105"/>
      <c r="U379" s="105"/>
      <c r="V379" s="105"/>
      <c r="W379" s="105"/>
      <c r="X379" s="105"/>
      <c r="Y379" s="105"/>
      <c r="Z379" s="105"/>
    </row>
    <row r="380" spans="1:26" s="106" customFormat="1" ht="11.1" customHeight="1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105"/>
      <c r="V380" s="105"/>
      <c r="W380" s="105"/>
      <c r="X380" s="105"/>
      <c r="Y380" s="105"/>
      <c r="Z380" s="105"/>
    </row>
    <row r="381" spans="1:26" s="106" customFormat="1" ht="11.1" customHeight="1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105"/>
      <c r="U381" s="105"/>
      <c r="V381" s="105"/>
      <c r="W381" s="105"/>
      <c r="X381" s="105"/>
      <c r="Y381" s="105"/>
      <c r="Z381" s="105"/>
    </row>
    <row r="382" spans="1:26" s="106" customFormat="1" ht="11.1" customHeight="1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105"/>
      <c r="U382" s="105"/>
      <c r="V382" s="105"/>
      <c r="W382" s="105"/>
      <c r="X382" s="105"/>
      <c r="Y382" s="105"/>
      <c r="Z382" s="105"/>
    </row>
    <row r="383" spans="1:26" s="106" customFormat="1" ht="11.1" customHeight="1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105"/>
      <c r="V383" s="105"/>
      <c r="W383" s="105"/>
      <c r="X383" s="105"/>
      <c r="Y383" s="105"/>
      <c r="Z383" s="105"/>
    </row>
    <row r="384" spans="1:26" s="106" customFormat="1" ht="11.1" customHeight="1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105"/>
      <c r="U384" s="105"/>
      <c r="V384" s="105"/>
      <c r="W384" s="105"/>
      <c r="X384" s="105"/>
      <c r="Y384" s="105"/>
      <c r="Z384" s="105"/>
    </row>
    <row r="385" spans="1:26" s="106" customFormat="1" ht="11.1" customHeight="1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105"/>
      <c r="U385" s="105"/>
      <c r="V385" s="105"/>
      <c r="W385" s="105"/>
      <c r="X385" s="105"/>
      <c r="Y385" s="105"/>
      <c r="Z385" s="105"/>
    </row>
    <row r="386" spans="1:26" s="106" customFormat="1" ht="11.1" customHeight="1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105"/>
      <c r="U386" s="105"/>
      <c r="V386" s="105"/>
      <c r="W386" s="105"/>
      <c r="X386" s="105"/>
      <c r="Y386" s="105"/>
      <c r="Z386" s="105"/>
    </row>
    <row r="387" spans="1:26" s="106" customFormat="1" ht="11.1" customHeight="1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105"/>
      <c r="U387" s="105"/>
      <c r="V387" s="105"/>
      <c r="W387" s="105"/>
      <c r="X387" s="105"/>
      <c r="Y387" s="105"/>
      <c r="Z387" s="105"/>
    </row>
    <row r="388" spans="1:26" s="106" customFormat="1" ht="11.1" customHeight="1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105"/>
      <c r="V388" s="105"/>
      <c r="W388" s="105"/>
      <c r="X388" s="105"/>
      <c r="Y388" s="105"/>
      <c r="Z388" s="105"/>
    </row>
    <row r="389" spans="1:26" s="106" customFormat="1" ht="11.1" customHeight="1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105"/>
      <c r="U389" s="105"/>
      <c r="V389" s="105"/>
      <c r="W389" s="105"/>
      <c r="X389" s="105"/>
      <c r="Y389" s="105"/>
      <c r="Z389" s="105"/>
    </row>
    <row r="390" spans="1:26" s="106" customFormat="1" ht="11.1" customHeight="1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105"/>
      <c r="U390" s="105"/>
      <c r="V390" s="105"/>
      <c r="W390" s="105"/>
      <c r="X390" s="105"/>
      <c r="Y390" s="105"/>
      <c r="Z390" s="105"/>
    </row>
    <row r="391" spans="1:26" s="106" customFormat="1" ht="11.1" customHeight="1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105"/>
      <c r="U391" s="105"/>
      <c r="V391" s="105"/>
      <c r="W391" s="105"/>
      <c r="X391" s="105"/>
      <c r="Y391" s="105"/>
      <c r="Z391" s="105"/>
    </row>
    <row r="392" spans="1:26" s="106" customFormat="1" ht="11.1" customHeight="1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105"/>
      <c r="U392" s="105"/>
      <c r="V392" s="105"/>
      <c r="W392" s="105"/>
      <c r="X392" s="105"/>
      <c r="Y392" s="105"/>
      <c r="Z392" s="105"/>
    </row>
    <row r="393" spans="1:26" s="106" customFormat="1" ht="11.1" customHeight="1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105"/>
      <c r="U393" s="105"/>
      <c r="V393" s="105"/>
      <c r="W393" s="105"/>
      <c r="X393" s="105"/>
      <c r="Y393" s="105"/>
      <c r="Z393" s="105"/>
    </row>
    <row r="394" spans="1:26" s="106" customFormat="1" ht="11.1" customHeight="1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105"/>
      <c r="U394" s="105"/>
      <c r="V394" s="105"/>
      <c r="W394" s="105"/>
      <c r="X394" s="105"/>
      <c r="Y394" s="105"/>
      <c r="Z394" s="105"/>
    </row>
    <row r="395" spans="1:26" s="106" customFormat="1" ht="11.1" customHeight="1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105"/>
      <c r="U395" s="105"/>
      <c r="V395" s="105"/>
      <c r="W395" s="105"/>
      <c r="X395" s="105"/>
      <c r="Y395" s="105"/>
      <c r="Z395" s="105"/>
    </row>
    <row r="396" spans="1:26" s="106" customFormat="1" ht="11.1" customHeight="1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105"/>
      <c r="U396" s="105"/>
      <c r="V396" s="105"/>
      <c r="W396" s="105"/>
      <c r="X396" s="105"/>
      <c r="Y396" s="105"/>
      <c r="Z396" s="105"/>
    </row>
    <row r="397" spans="1:26" s="106" customFormat="1" ht="11.1" customHeight="1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105"/>
      <c r="U397" s="105"/>
      <c r="V397" s="105"/>
      <c r="W397" s="105"/>
      <c r="X397" s="105"/>
      <c r="Y397" s="105"/>
      <c r="Z397" s="105"/>
    </row>
    <row r="398" spans="1:26" s="106" customFormat="1" ht="11.1" customHeight="1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105"/>
      <c r="U398" s="105"/>
      <c r="V398" s="105"/>
      <c r="W398" s="105"/>
      <c r="X398" s="105"/>
      <c r="Y398" s="105"/>
      <c r="Z398" s="105"/>
    </row>
    <row r="399" spans="1:26" s="106" customFormat="1" ht="11.1" customHeight="1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105"/>
      <c r="U399" s="105"/>
      <c r="V399" s="105"/>
      <c r="W399" s="105"/>
      <c r="X399" s="105"/>
      <c r="Y399" s="105"/>
      <c r="Z399" s="105"/>
    </row>
    <row r="400" spans="1:26" s="106" customFormat="1" ht="11.1" customHeight="1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105"/>
      <c r="U400" s="105"/>
      <c r="V400" s="105"/>
      <c r="W400" s="105"/>
      <c r="X400" s="105"/>
      <c r="Y400" s="105"/>
      <c r="Z400" s="105"/>
    </row>
    <row r="401" spans="1:26" s="106" customFormat="1" ht="11.1" customHeight="1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105"/>
      <c r="U401" s="105"/>
      <c r="V401" s="105"/>
      <c r="W401" s="105"/>
      <c r="X401" s="105"/>
      <c r="Y401" s="105"/>
      <c r="Z401" s="105"/>
    </row>
    <row r="402" spans="1:26" s="106" customFormat="1" ht="11.1" customHeight="1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105"/>
      <c r="U402" s="105"/>
      <c r="V402" s="105"/>
      <c r="W402" s="105"/>
      <c r="X402" s="105"/>
      <c r="Y402" s="105"/>
      <c r="Z402" s="105"/>
    </row>
    <row r="403" spans="1:26" s="106" customFormat="1" ht="11.1" customHeight="1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105"/>
      <c r="U403" s="105"/>
      <c r="V403" s="105"/>
      <c r="W403" s="105"/>
      <c r="X403" s="105"/>
      <c r="Y403" s="105"/>
      <c r="Z403" s="105"/>
    </row>
    <row r="404" spans="1:26" s="106" customFormat="1" ht="11.1" customHeight="1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105"/>
      <c r="U404" s="105"/>
      <c r="V404" s="105"/>
      <c r="W404" s="105"/>
      <c r="X404" s="105"/>
      <c r="Y404" s="105"/>
      <c r="Z404" s="105"/>
    </row>
    <row r="405" spans="1:26" s="106" customFormat="1" ht="11.1" customHeight="1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105"/>
      <c r="U405" s="105"/>
      <c r="V405" s="105"/>
      <c r="W405" s="105"/>
      <c r="X405" s="105"/>
      <c r="Y405" s="105"/>
      <c r="Z405" s="105"/>
    </row>
    <row r="406" spans="1:26" s="106" customFormat="1" ht="11.1" customHeight="1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105"/>
      <c r="U406" s="105"/>
      <c r="V406" s="105"/>
      <c r="W406" s="105"/>
      <c r="X406" s="105"/>
      <c r="Y406" s="105"/>
      <c r="Z406" s="105"/>
    </row>
    <row r="407" spans="1:26" s="106" customFormat="1" ht="11.1" customHeight="1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105"/>
      <c r="U407" s="105"/>
      <c r="V407" s="105"/>
      <c r="W407" s="105"/>
      <c r="X407" s="105"/>
      <c r="Y407" s="105"/>
      <c r="Z407" s="105"/>
    </row>
    <row r="408" spans="1:26" s="106" customFormat="1" ht="11.1" customHeight="1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105"/>
      <c r="U408" s="105"/>
      <c r="V408" s="105"/>
      <c r="W408" s="105"/>
      <c r="X408" s="105"/>
      <c r="Y408" s="105"/>
      <c r="Z408" s="105"/>
    </row>
    <row r="409" spans="1:26" s="106" customFormat="1" ht="11.1" customHeight="1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105"/>
      <c r="U409" s="105"/>
      <c r="V409" s="105"/>
      <c r="W409" s="105"/>
      <c r="X409" s="105"/>
      <c r="Y409" s="105"/>
      <c r="Z409" s="105"/>
    </row>
    <row r="410" spans="1:26" s="106" customFormat="1" ht="11.1" customHeight="1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105"/>
      <c r="U410" s="105"/>
      <c r="V410" s="105"/>
      <c r="W410" s="105"/>
      <c r="X410" s="105"/>
      <c r="Y410" s="105"/>
      <c r="Z410" s="105"/>
    </row>
    <row r="411" spans="1:26" s="106" customFormat="1" ht="11.1" customHeight="1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105"/>
      <c r="U411" s="105"/>
      <c r="V411" s="105"/>
      <c r="W411" s="105"/>
      <c r="X411" s="105"/>
      <c r="Y411" s="105"/>
      <c r="Z411" s="105"/>
    </row>
    <row r="412" spans="1:26" s="106" customFormat="1" ht="11.1" customHeight="1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105"/>
      <c r="U412" s="105"/>
      <c r="V412" s="105"/>
      <c r="W412" s="105"/>
      <c r="X412" s="105"/>
      <c r="Y412" s="105"/>
      <c r="Z412" s="105"/>
    </row>
    <row r="413" spans="1:26" s="106" customFormat="1" ht="11.1" customHeight="1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105"/>
      <c r="U413" s="105"/>
      <c r="V413" s="105"/>
      <c r="W413" s="105"/>
      <c r="X413" s="105"/>
      <c r="Y413" s="105"/>
      <c r="Z413" s="105"/>
    </row>
    <row r="414" spans="1:26" s="106" customFormat="1" ht="11.1" customHeight="1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105"/>
      <c r="U414" s="105"/>
      <c r="V414" s="105"/>
      <c r="W414" s="105"/>
      <c r="X414" s="105"/>
      <c r="Y414" s="105"/>
      <c r="Z414" s="105"/>
    </row>
    <row r="415" spans="1:26" s="106" customFormat="1" ht="11.1" customHeight="1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105"/>
      <c r="U415" s="105"/>
      <c r="V415" s="105"/>
      <c r="W415" s="105"/>
      <c r="X415" s="105"/>
      <c r="Y415" s="105"/>
      <c r="Z415" s="105"/>
    </row>
    <row r="416" spans="1:26" s="106" customFormat="1" ht="11.1" customHeight="1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105"/>
      <c r="U416" s="105"/>
      <c r="V416" s="105"/>
      <c r="W416" s="105"/>
      <c r="X416" s="105"/>
      <c r="Y416" s="105"/>
      <c r="Z416" s="105"/>
    </row>
    <row r="417" spans="1:26" s="106" customFormat="1" ht="11.1" customHeight="1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105"/>
      <c r="U417" s="105"/>
      <c r="V417" s="105"/>
      <c r="W417" s="105"/>
      <c r="X417" s="105"/>
      <c r="Y417" s="105"/>
      <c r="Z417" s="105"/>
    </row>
    <row r="418" spans="1:26" s="106" customFormat="1" ht="11.1" customHeight="1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105"/>
      <c r="U418" s="105"/>
      <c r="V418" s="105"/>
      <c r="W418" s="105"/>
      <c r="X418" s="105"/>
      <c r="Y418" s="105"/>
      <c r="Z418" s="105"/>
    </row>
    <row r="419" spans="1:26" s="106" customFormat="1" ht="11.1" customHeight="1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105"/>
      <c r="U419" s="105"/>
      <c r="V419" s="105"/>
      <c r="W419" s="105"/>
      <c r="X419" s="105"/>
      <c r="Y419" s="105"/>
      <c r="Z419" s="105"/>
    </row>
    <row r="420" spans="1:26" s="106" customFormat="1" ht="11.1" customHeight="1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105"/>
      <c r="U420" s="105"/>
      <c r="V420" s="105"/>
      <c r="W420" s="105"/>
      <c r="X420" s="105"/>
      <c r="Y420" s="105"/>
      <c r="Z420" s="105"/>
    </row>
    <row r="421" spans="1:26" s="106" customFormat="1" ht="11.1" customHeight="1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105"/>
      <c r="U421" s="105"/>
      <c r="V421" s="105"/>
      <c r="W421" s="105"/>
      <c r="X421" s="105"/>
      <c r="Y421" s="105"/>
      <c r="Z421" s="105"/>
    </row>
    <row r="422" spans="1:26" s="106" customFormat="1" ht="11.1" customHeight="1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105"/>
      <c r="U422" s="105"/>
      <c r="V422" s="105"/>
      <c r="W422" s="105"/>
      <c r="X422" s="105"/>
      <c r="Y422" s="105"/>
      <c r="Z422" s="105"/>
    </row>
    <row r="423" spans="1:26" s="106" customFormat="1" ht="11.1" customHeight="1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105"/>
      <c r="U423" s="105"/>
      <c r="V423" s="105"/>
      <c r="W423" s="105"/>
      <c r="X423" s="105"/>
      <c r="Y423" s="105"/>
      <c r="Z423" s="105"/>
    </row>
    <row r="424" spans="1:26" s="106" customFormat="1" ht="11.1" customHeight="1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105"/>
      <c r="U424" s="105"/>
      <c r="V424" s="105"/>
      <c r="W424" s="105"/>
      <c r="X424" s="105"/>
      <c r="Y424" s="105"/>
      <c r="Z424" s="105"/>
    </row>
    <row r="425" spans="1:26" s="106" customFormat="1" ht="11.1" customHeight="1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105"/>
      <c r="U425" s="105"/>
      <c r="V425" s="105"/>
      <c r="W425" s="105"/>
      <c r="X425" s="105"/>
      <c r="Y425" s="105"/>
      <c r="Z425" s="105"/>
    </row>
    <row r="426" spans="1:26" s="106" customFormat="1" ht="11.1" customHeight="1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105"/>
      <c r="U426" s="105"/>
      <c r="V426" s="105"/>
      <c r="W426" s="105"/>
      <c r="X426" s="105"/>
      <c r="Y426" s="105"/>
      <c r="Z426" s="105"/>
    </row>
    <row r="427" spans="1:26" s="106" customFormat="1" ht="11.1" customHeight="1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105"/>
      <c r="U427" s="105"/>
      <c r="V427" s="105"/>
      <c r="W427" s="105"/>
      <c r="X427" s="105"/>
      <c r="Y427" s="105"/>
      <c r="Z427" s="105"/>
    </row>
    <row r="428" spans="1:26" s="106" customFormat="1" ht="11.1" customHeight="1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105"/>
      <c r="U428" s="105"/>
      <c r="V428" s="105"/>
      <c r="W428" s="105"/>
      <c r="X428" s="105"/>
      <c r="Y428" s="105"/>
      <c r="Z428" s="105"/>
    </row>
    <row r="429" spans="1:26" s="106" customFormat="1" ht="11.1" customHeight="1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105"/>
      <c r="U429" s="105"/>
      <c r="V429" s="105"/>
      <c r="W429" s="105"/>
      <c r="X429" s="105"/>
      <c r="Y429" s="105"/>
      <c r="Z429" s="105"/>
    </row>
    <row r="430" spans="1:26" s="106" customFormat="1" ht="11.1" customHeight="1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105"/>
      <c r="U430" s="105"/>
      <c r="V430" s="105"/>
      <c r="W430" s="105"/>
      <c r="X430" s="105"/>
      <c r="Y430" s="105"/>
      <c r="Z430" s="105"/>
    </row>
    <row r="431" spans="1:26" s="106" customFormat="1" ht="11.1" customHeight="1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105"/>
      <c r="U431" s="105"/>
      <c r="V431" s="105"/>
      <c r="W431" s="105"/>
      <c r="X431" s="105"/>
      <c r="Y431" s="105"/>
      <c r="Z431" s="105"/>
    </row>
    <row r="432" spans="1:26" s="106" customFormat="1" ht="11.1" customHeight="1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105"/>
      <c r="U432" s="105"/>
      <c r="V432" s="105"/>
      <c r="W432" s="105"/>
      <c r="X432" s="105"/>
      <c r="Y432" s="105"/>
      <c r="Z432" s="105"/>
    </row>
    <row r="433" spans="1:26" s="106" customFormat="1" ht="11.1" customHeight="1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105"/>
      <c r="U433" s="105"/>
      <c r="V433" s="105"/>
      <c r="W433" s="105"/>
      <c r="X433" s="105"/>
      <c r="Y433" s="105"/>
      <c r="Z433" s="105"/>
    </row>
    <row r="434" spans="1:26" s="106" customFormat="1" ht="11.1" customHeight="1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105"/>
      <c r="U434" s="105"/>
      <c r="V434" s="105"/>
      <c r="W434" s="105"/>
      <c r="X434" s="105"/>
      <c r="Y434" s="105"/>
      <c r="Z434" s="105"/>
    </row>
    <row r="435" spans="1:26" s="106" customFormat="1" ht="11.1" customHeight="1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105"/>
      <c r="U435" s="105"/>
      <c r="V435" s="105"/>
      <c r="W435" s="105"/>
      <c r="X435" s="105"/>
      <c r="Y435" s="105"/>
      <c r="Z435" s="105"/>
    </row>
    <row r="436" spans="1:26" s="106" customFormat="1" ht="11.1" customHeight="1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105"/>
      <c r="U436" s="105"/>
      <c r="V436" s="105"/>
      <c r="W436" s="105"/>
      <c r="X436" s="105"/>
      <c r="Y436" s="105"/>
      <c r="Z436" s="105"/>
    </row>
    <row r="437" spans="1:26" s="106" customFormat="1" ht="11.1" customHeight="1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105"/>
      <c r="U437" s="105"/>
      <c r="V437" s="105"/>
      <c r="W437" s="105"/>
      <c r="X437" s="105"/>
      <c r="Y437" s="105"/>
      <c r="Z437" s="105"/>
    </row>
    <row r="438" spans="1:26" s="106" customFormat="1" ht="11.1" customHeight="1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105"/>
      <c r="U438" s="105"/>
      <c r="V438" s="105"/>
      <c r="W438" s="105"/>
      <c r="X438" s="105"/>
      <c r="Y438" s="105"/>
      <c r="Z438" s="105"/>
    </row>
    <row r="439" spans="1:26" s="106" customFormat="1" ht="11.1" customHeight="1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105"/>
      <c r="U439" s="105"/>
      <c r="V439" s="105"/>
      <c r="W439" s="105"/>
      <c r="X439" s="105"/>
      <c r="Y439" s="105"/>
      <c r="Z439" s="105"/>
    </row>
    <row r="440" spans="1:26" s="106" customFormat="1" ht="11.1" customHeight="1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105"/>
      <c r="U440" s="105"/>
      <c r="V440" s="105"/>
      <c r="W440" s="105"/>
      <c r="X440" s="105"/>
      <c r="Y440" s="105"/>
      <c r="Z440" s="105"/>
    </row>
    <row r="441" spans="1:26" s="106" customFormat="1" ht="11.1" customHeight="1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105"/>
      <c r="U441" s="105"/>
      <c r="V441" s="105"/>
      <c r="W441" s="105"/>
      <c r="X441" s="105"/>
      <c r="Y441" s="105"/>
      <c r="Z441" s="105"/>
    </row>
    <row r="442" spans="1:26" s="106" customFormat="1" ht="11.1" customHeight="1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105"/>
      <c r="U442" s="105"/>
      <c r="V442" s="105"/>
      <c r="W442" s="105"/>
      <c r="X442" s="105"/>
      <c r="Y442" s="105"/>
      <c r="Z442" s="105"/>
    </row>
    <row r="443" spans="1:26" s="106" customFormat="1" ht="11.1" customHeight="1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105"/>
      <c r="U443" s="105"/>
      <c r="V443" s="105"/>
      <c r="W443" s="105"/>
      <c r="X443" s="105"/>
      <c r="Y443" s="105"/>
      <c r="Z443" s="105"/>
    </row>
    <row r="444" spans="1:26" s="106" customFormat="1" ht="11.1" customHeight="1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105"/>
      <c r="U444" s="105"/>
      <c r="V444" s="105"/>
      <c r="W444" s="105"/>
      <c r="X444" s="105"/>
      <c r="Y444" s="105"/>
      <c r="Z444" s="105"/>
    </row>
    <row r="445" spans="1:26" s="106" customFormat="1" ht="11.1" customHeight="1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105"/>
      <c r="U445" s="105"/>
      <c r="V445" s="105"/>
      <c r="W445" s="105"/>
      <c r="X445" s="105"/>
      <c r="Y445" s="105"/>
      <c r="Z445" s="105"/>
    </row>
    <row r="446" spans="1:26" s="106" customFormat="1" ht="11.1" customHeight="1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105"/>
      <c r="U446" s="105"/>
      <c r="V446" s="105"/>
      <c r="W446" s="105"/>
      <c r="X446" s="105"/>
      <c r="Y446" s="105"/>
      <c r="Z446" s="105"/>
    </row>
    <row r="447" spans="1:26" s="106" customFormat="1" ht="11.1" customHeight="1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105"/>
      <c r="U447" s="105"/>
      <c r="V447" s="105"/>
      <c r="W447" s="105"/>
      <c r="X447" s="105"/>
      <c r="Y447" s="105"/>
      <c r="Z447" s="105"/>
    </row>
    <row r="448" spans="1:26" s="106" customFormat="1" ht="11.1" customHeight="1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105"/>
      <c r="U448" s="105"/>
      <c r="V448" s="105"/>
      <c r="W448" s="105"/>
      <c r="X448" s="105"/>
      <c r="Y448" s="105"/>
      <c r="Z448" s="105"/>
    </row>
    <row r="449" spans="1:26" s="106" customFormat="1" ht="11.1" customHeight="1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105"/>
      <c r="U449" s="105"/>
      <c r="V449" s="105"/>
      <c r="W449" s="105"/>
      <c r="X449" s="105"/>
      <c r="Y449" s="105"/>
      <c r="Z449" s="105"/>
    </row>
    <row r="450" spans="1:26" s="86" customFormat="1" ht="11.1" customHeight="1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Z450" s="85"/>
    </row>
    <row r="451" spans="1:26" s="86" customFormat="1" ht="11.1" customHeight="1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Z451" s="85"/>
    </row>
    <row r="452" spans="1:26" s="86" customFormat="1" ht="11.1" customHeight="1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Z452" s="85"/>
    </row>
    <row r="453" spans="1:26" s="86" customFormat="1" ht="11.1" customHeight="1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Z453" s="85"/>
    </row>
    <row r="454" spans="1:26" s="86" customFormat="1" ht="11.1" customHeight="1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Z454" s="85"/>
    </row>
    <row r="455" spans="1:26" s="86" customFormat="1" ht="11.1" customHeight="1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Z455" s="85"/>
    </row>
    <row r="456" spans="1:26" s="86" customFormat="1" ht="11.1" customHeight="1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Z456" s="85"/>
    </row>
    <row r="457" spans="1:26" s="86" customFormat="1" ht="11.1" customHeight="1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Z457" s="85"/>
    </row>
    <row r="458" spans="1:26" s="86" customFormat="1" ht="11.1" customHeight="1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Z458" s="85"/>
    </row>
    <row r="459" spans="1:26" s="86" customFormat="1" ht="11.1" customHeight="1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Z459" s="85"/>
    </row>
    <row r="460" spans="1:26" s="86" customFormat="1" ht="11.1" customHeight="1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Z460" s="85"/>
    </row>
    <row r="461" spans="1:26" s="86" customFormat="1" ht="11.1" customHeight="1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Z461" s="85"/>
    </row>
    <row r="462" spans="1:26" s="86" customFormat="1" ht="11.1" customHeight="1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Z462" s="85"/>
    </row>
    <row r="463" spans="1:26" s="86" customFormat="1" ht="11.1" customHeight="1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Z463" s="85"/>
    </row>
    <row r="464" spans="1:26" s="86" customFormat="1" ht="11.1" customHeight="1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107"/>
      <c r="L464" s="85"/>
      <c r="M464" s="85"/>
      <c r="N464" s="85"/>
      <c r="O464" s="85"/>
      <c r="P464" s="85"/>
      <c r="Q464" s="85"/>
      <c r="R464" s="85"/>
      <c r="S464" s="85"/>
      <c r="Z464" s="85"/>
    </row>
    <row r="465" spans="1:26" s="86" customFormat="1" ht="11.1" customHeight="1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Z465" s="85"/>
    </row>
    <row r="466" spans="1:26" s="86" customFormat="1" ht="11.1" customHeight="1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Z466" s="85"/>
    </row>
    <row r="467" spans="1:26" s="86" customFormat="1" ht="11.1" customHeight="1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</row>
    <row r="468" spans="1:26" s="86" customFormat="1" ht="11.1" customHeight="1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</row>
    <row r="469" spans="1:26" s="86" customFormat="1" ht="11.1" customHeight="1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</row>
    <row r="470" spans="1:26" s="86" customFormat="1" ht="11.1" customHeight="1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</row>
    <row r="471" spans="1:26" s="86" customFormat="1" ht="11.1" customHeight="1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</row>
    <row r="472" spans="1:26" s="86" customFormat="1" ht="11.1" customHeight="1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</row>
    <row r="473" spans="1:26" s="86" customFormat="1" ht="11.1" customHeight="1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</row>
    <row r="474" spans="1:26" s="86" customFormat="1" ht="11.1" customHeight="1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</row>
    <row r="475" spans="1:26" s="86" customFormat="1" ht="11.1" customHeight="1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</row>
    <row r="476" spans="1:26" s="86" customFormat="1" ht="11.1" customHeight="1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</row>
    <row r="477" spans="1:26" s="86" customFormat="1" ht="11.1" customHeight="1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</row>
    <row r="478" spans="1:26" s="86" customFormat="1" ht="11.1" customHeight="1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</row>
    <row r="479" spans="1:26" s="86" customFormat="1" ht="11.1" customHeight="1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</row>
    <row r="480" spans="1:26" s="86" customFormat="1" ht="11.1" customHeight="1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</row>
    <row r="481" spans="1:19" s="86" customFormat="1" ht="11.1" customHeight="1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</row>
    <row r="482" spans="1:19" s="86" customFormat="1" ht="11.1" customHeight="1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</row>
    <row r="483" spans="1:19" s="86" customFormat="1" ht="11.1" customHeight="1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</row>
    <row r="484" spans="1:19" s="86" customFormat="1" ht="11.1" customHeight="1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</row>
    <row r="485" spans="1:19" s="86" customFormat="1" ht="11.1" customHeight="1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</row>
    <row r="486" spans="1:19" s="86" customFormat="1" ht="11.1" customHeight="1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</row>
    <row r="487" spans="1:19" s="86" customFormat="1" ht="11.1" customHeight="1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</row>
    <row r="488" spans="1:19" s="86" customFormat="1" ht="11.1" customHeight="1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</row>
    <row r="489" spans="1:19" s="86" customFormat="1" ht="11.1" customHeight="1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</row>
    <row r="490" spans="1:19" s="86" customFormat="1" ht="11.1" customHeight="1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</row>
    <row r="491" spans="1:19" s="86" customFormat="1" ht="11.1" customHeight="1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</row>
    <row r="492" spans="1:19" s="86" customFormat="1" ht="11.1" customHeight="1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</row>
    <row r="493" spans="1:19" s="86" customFormat="1" ht="11.1" customHeight="1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</row>
    <row r="494" spans="1:19" s="86" customFormat="1" ht="11.1" customHeight="1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</row>
    <row r="495" spans="1:19" s="86" customFormat="1" ht="11.1" customHeight="1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</row>
    <row r="496" spans="1:19" s="86" customFormat="1" ht="11.1" customHeight="1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</row>
    <row r="497" spans="1:19" s="86" customFormat="1" ht="11.1" customHeight="1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</row>
    <row r="498" spans="1:19" s="86" customFormat="1" ht="11.1" customHeight="1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</row>
    <row r="499" spans="1:19" s="86" customFormat="1" ht="11.1" customHeight="1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</row>
    <row r="500" spans="1:19" s="86" customFormat="1" ht="11.1" customHeight="1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</row>
    <row r="501" spans="1:19" s="86" customFormat="1" ht="11.1" customHeight="1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</row>
    <row r="502" spans="1:19" s="86" customFormat="1" ht="11.1" customHeight="1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</row>
    <row r="503" spans="1:19" s="86" customFormat="1" ht="11.1" customHeight="1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</row>
    <row r="504" spans="1:19" s="86" customFormat="1" ht="11.1" customHeight="1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</row>
    <row r="505" spans="1:19" s="86" customFormat="1" ht="11.1" customHeight="1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</row>
    <row r="506" spans="1:19" s="86" customFormat="1" ht="11.1" customHeight="1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</row>
    <row r="507" spans="1:19" s="86" customFormat="1" ht="11.1" customHeight="1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</row>
    <row r="508" spans="1:19" s="86" customFormat="1" ht="11.1" customHeight="1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</row>
    <row r="509" spans="1:19" s="86" customFormat="1" ht="11.1" customHeight="1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</row>
    <row r="510" spans="1:19" s="86" customFormat="1" ht="11.1" customHeight="1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</row>
    <row r="511" spans="1:19" s="86" customFormat="1" ht="11.1" customHeight="1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</row>
    <row r="512" spans="1:19" s="86" customFormat="1" ht="11.1" customHeight="1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</row>
    <row r="513" spans="1:19" s="86" customFormat="1" ht="11.1" customHeight="1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</row>
    <row r="514" spans="1:19" s="86" customFormat="1" ht="11.1" customHeight="1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</row>
    <row r="515" spans="1:19" s="86" customFormat="1" ht="11.1" customHeight="1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</row>
    <row r="516" spans="1:19" s="86" customFormat="1" ht="11.1" customHeight="1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</row>
    <row r="517" spans="1:19" s="86" customFormat="1" ht="11.1" customHeight="1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</row>
    <row r="518" spans="1:19" s="86" customFormat="1" ht="11.1" customHeight="1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</row>
    <row r="519" spans="1:19" s="86" customFormat="1" ht="11.1" customHeight="1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</row>
    <row r="520" spans="1:19" s="86" customFormat="1" ht="11.1" customHeight="1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</row>
    <row r="521" spans="1:19" s="86" customFormat="1" ht="11.1" customHeight="1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</row>
    <row r="522" spans="1:19" s="86" customFormat="1" ht="11.1" customHeight="1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</row>
    <row r="523" spans="1:19" s="86" customFormat="1" ht="11.1" customHeight="1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</row>
    <row r="524" spans="1:19" s="86" customFormat="1" ht="11.1" customHeight="1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</row>
    <row r="525" spans="1:19" s="86" customFormat="1" ht="11.1" customHeight="1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</row>
    <row r="526" spans="1:19" s="86" customFormat="1" ht="11.1" customHeight="1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</row>
    <row r="527" spans="1:19" s="86" customFormat="1" ht="11.1" customHeight="1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</row>
    <row r="528" spans="1:19" s="86" customFormat="1" ht="11.1" customHeight="1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</row>
    <row r="529" spans="1:19" s="86" customFormat="1" ht="11.1" customHeight="1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</row>
    <row r="530" spans="1:19" s="86" customFormat="1" ht="11.1" customHeight="1">
      <c r="A530" s="85"/>
      <c r="B530" s="85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</row>
    <row r="531" spans="1:19" s="86" customFormat="1" ht="11.1" customHeight="1">
      <c r="A531" s="85"/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</row>
    <row r="532" spans="1:19" s="86" customFormat="1" ht="11.1" customHeight="1">
      <c r="A532" s="85"/>
      <c r="B532" s="85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</row>
    <row r="533" spans="1:19" s="86" customFormat="1" ht="11.1" customHeight="1">
      <c r="A533" s="85"/>
      <c r="B533" s="85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</row>
    <row r="534" spans="1:19" s="86" customFormat="1" ht="11.1" customHeight="1">
      <c r="A534" s="85"/>
      <c r="B534" s="85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</row>
    <row r="535" spans="1:19" s="86" customFormat="1" ht="11.1" customHeight="1">
      <c r="A535" s="85"/>
      <c r="B535" s="85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</row>
    <row r="536" spans="1:19" s="86" customFormat="1" ht="11.1" customHeight="1">
      <c r="A536" s="85"/>
      <c r="B536" s="85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</row>
    <row r="537" spans="1:19" s="86" customFormat="1" ht="11.1" customHeight="1">
      <c r="A537" s="85"/>
      <c r="B537" s="85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</row>
    <row r="538" spans="1:19" s="86" customFormat="1" ht="11.1" customHeight="1">
      <c r="A538" s="85"/>
      <c r="B538" s="85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</row>
    <row r="539" spans="1:19" s="86" customFormat="1" ht="11.1" customHeight="1">
      <c r="A539" s="85"/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</row>
    <row r="540" spans="1:19" s="86" customFormat="1" ht="11.1" customHeight="1">
      <c r="A540" s="85"/>
      <c r="B540" s="85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</row>
    <row r="541" spans="1:19" s="86" customFormat="1" ht="11.1" customHeight="1">
      <c r="A541" s="85"/>
      <c r="B541" s="85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</row>
    <row r="542" spans="1:19" s="86" customFormat="1" ht="11.1" customHeight="1">
      <c r="A542" s="85"/>
      <c r="B542" s="85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</row>
    <row r="543" spans="1:19" s="86" customFormat="1" ht="11.1" customHeight="1">
      <c r="A543" s="85"/>
      <c r="B543" s="85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</row>
    <row r="544" spans="1:19" s="86" customFormat="1" ht="11.1" customHeight="1">
      <c r="A544" s="85"/>
      <c r="B544" s="85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</row>
    <row r="545" spans="1:20" s="86" customFormat="1" ht="11.1" customHeight="1">
      <c r="A545" s="85"/>
      <c r="B545" s="85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</row>
    <row r="546" spans="1:20" s="86" customFormat="1" ht="11.1" customHeight="1">
      <c r="A546" s="85"/>
      <c r="B546" s="85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5"/>
    </row>
    <row r="547" spans="1:20" s="86" customFormat="1" ht="11.1" customHeight="1">
      <c r="A547" s="85"/>
      <c r="B547" s="85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</row>
    <row r="548" spans="1:20" s="86" customFormat="1" ht="11.1" customHeight="1">
      <c r="A548" s="85"/>
      <c r="B548" s="85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5"/>
      <c r="T548" s="85"/>
    </row>
    <row r="549" spans="1:20" s="86" customFormat="1" ht="11.1" customHeight="1">
      <c r="A549" s="85"/>
      <c r="B549" s="85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5"/>
      <c r="T549" s="85"/>
    </row>
    <row r="550" spans="1:20" s="86" customFormat="1" ht="11.1" customHeight="1">
      <c r="A550" s="85"/>
      <c r="B550" s="85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</row>
    <row r="551" spans="1:20" s="86" customFormat="1" ht="11.1" customHeight="1">
      <c r="A551" s="85"/>
      <c r="B551" s="85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5"/>
      <c r="T551" s="85"/>
    </row>
    <row r="552" spans="1:20" s="86" customFormat="1" ht="11.1" customHeight="1">
      <c r="A552" s="85"/>
      <c r="B552" s="85"/>
      <c r="C552" s="85"/>
      <c r="D552" s="85"/>
      <c r="E552" s="85"/>
      <c r="F552" s="85"/>
      <c r="G552" s="85"/>
      <c r="H552" s="108"/>
      <c r="I552" s="108"/>
      <c r="J552" s="85"/>
      <c r="K552" s="85"/>
      <c r="L552" s="85"/>
      <c r="M552" s="85"/>
      <c r="N552" s="85"/>
      <c r="O552" s="85"/>
      <c r="P552" s="85"/>
      <c r="Q552" s="85"/>
      <c r="R552" s="85"/>
      <c r="S552" s="85"/>
    </row>
    <row r="553" spans="1:20" s="86" customFormat="1" ht="11.1" customHeight="1">
      <c r="A553" s="85"/>
      <c r="B553" s="85"/>
      <c r="C553" s="85"/>
      <c r="D553" s="85"/>
      <c r="E553" s="85"/>
      <c r="F553" s="85"/>
      <c r="G553" s="85"/>
      <c r="H553" s="108"/>
      <c r="I553" s="108"/>
      <c r="J553" s="85"/>
      <c r="K553" s="85"/>
      <c r="L553" s="85"/>
      <c r="M553" s="85"/>
      <c r="N553" s="85"/>
      <c r="O553" s="85"/>
      <c r="P553" s="85"/>
      <c r="Q553" s="85"/>
      <c r="R553" s="85"/>
      <c r="S553" s="85"/>
    </row>
    <row r="554" spans="1:20" s="86" customFormat="1" ht="11.1" customHeight="1">
      <c r="A554" s="85"/>
      <c r="B554" s="85"/>
      <c r="C554" s="85"/>
      <c r="D554" s="85"/>
      <c r="E554" s="85"/>
      <c r="F554" s="85"/>
      <c r="G554" s="85"/>
      <c r="H554" s="108"/>
      <c r="I554" s="108"/>
      <c r="J554" s="85"/>
      <c r="K554" s="85"/>
      <c r="L554" s="85"/>
      <c r="M554" s="85"/>
      <c r="N554" s="85"/>
      <c r="O554" s="85"/>
      <c r="P554" s="85"/>
      <c r="Q554" s="85"/>
      <c r="R554" s="85"/>
      <c r="S554" s="85"/>
    </row>
    <row r="555" spans="1:20" s="86" customFormat="1" ht="11.1" customHeight="1">
      <c r="A555" s="85"/>
      <c r="B555" s="85"/>
      <c r="C555" s="85"/>
      <c r="D555" s="85"/>
      <c r="E555" s="85"/>
      <c r="F555" s="85"/>
      <c r="G555" s="85"/>
      <c r="H555" s="108"/>
      <c r="I555" s="108"/>
      <c r="J555" s="85"/>
      <c r="K555" s="85"/>
      <c r="L555" s="85"/>
      <c r="M555" s="85"/>
      <c r="N555" s="85"/>
      <c r="O555" s="85"/>
      <c r="P555" s="85"/>
      <c r="Q555" s="85"/>
      <c r="R555" s="85"/>
      <c r="S555" s="85"/>
    </row>
    <row r="556" spans="1:20" s="86" customFormat="1" ht="11.1" customHeight="1">
      <c r="A556" s="85"/>
      <c r="B556" s="85"/>
      <c r="C556" s="85"/>
      <c r="D556" s="85"/>
      <c r="E556" s="85"/>
      <c r="F556" s="85"/>
      <c r="G556" s="85"/>
      <c r="H556" s="108"/>
      <c r="I556" s="108"/>
      <c r="J556" s="85"/>
      <c r="K556" s="85"/>
      <c r="L556" s="85"/>
      <c r="M556" s="85"/>
      <c r="N556" s="85"/>
      <c r="O556" s="85"/>
      <c r="P556" s="85"/>
      <c r="Q556" s="85"/>
      <c r="R556" s="85"/>
      <c r="S556" s="85"/>
    </row>
    <row r="557" spans="1:20" s="86" customFormat="1" ht="11.1" customHeight="1">
      <c r="A557" s="85"/>
      <c r="B557" s="85"/>
      <c r="C557" s="85"/>
      <c r="D557" s="85"/>
      <c r="E557" s="85"/>
      <c r="F557" s="85"/>
      <c r="G557" s="85"/>
      <c r="H557" s="108"/>
      <c r="I557" s="108"/>
      <c r="J557" s="85"/>
      <c r="K557" s="85"/>
      <c r="L557" s="85"/>
      <c r="M557" s="85"/>
      <c r="N557" s="85"/>
      <c r="O557" s="85"/>
      <c r="P557" s="85"/>
      <c r="Q557" s="85"/>
      <c r="R557" s="85"/>
      <c r="S557" s="85"/>
    </row>
    <row r="558" spans="1:20" s="86" customFormat="1" ht="11.1" customHeight="1">
      <c r="A558" s="85"/>
      <c r="B558" s="85"/>
      <c r="C558" s="85"/>
      <c r="D558" s="85"/>
      <c r="E558" s="85"/>
      <c r="F558" s="85"/>
      <c r="G558" s="85"/>
      <c r="H558" s="108"/>
      <c r="I558" s="108"/>
      <c r="J558" s="85"/>
      <c r="K558" s="85"/>
      <c r="L558" s="85"/>
      <c r="M558" s="85"/>
      <c r="N558" s="85"/>
      <c r="O558" s="85"/>
      <c r="P558" s="85"/>
      <c r="Q558" s="85"/>
      <c r="R558" s="85"/>
      <c r="S558" s="85"/>
    </row>
    <row r="559" spans="1:20" s="86" customFormat="1" ht="11.1" customHeight="1">
      <c r="A559" s="85"/>
      <c r="B559" s="85"/>
      <c r="C559" s="85"/>
      <c r="D559" s="85"/>
      <c r="E559" s="85"/>
      <c r="F559" s="85"/>
      <c r="G559" s="85"/>
      <c r="H559" s="108"/>
      <c r="I559" s="108"/>
      <c r="J559" s="85"/>
      <c r="K559" s="85"/>
      <c r="L559" s="85"/>
      <c r="M559" s="85"/>
      <c r="N559" s="85"/>
      <c r="O559" s="85"/>
      <c r="P559" s="85"/>
      <c r="Q559" s="85"/>
      <c r="R559" s="85"/>
      <c r="S559" s="85"/>
    </row>
    <row r="560" spans="1:20" s="86" customFormat="1" ht="11.1" customHeight="1">
      <c r="A560" s="85"/>
      <c r="B560" s="85"/>
      <c r="C560" s="85"/>
      <c r="D560" s="85"/>
      <c r="E560" s="85"/>
      <c r="F560" s="85"/>
      <c r="G560" s="85"/>
      <c r="H560" s="108"/>
      <c r="I560" s="108"/>
      <c r="J560" s="85"/>
      <c r="K560" s="85"/>
      <c r="L560" s="85"/>
      <c r="M560" s="85"/>
      <c r="N560" s="85"/>
      <c r="O560" s="85"/>
      <c r="P560" s="85"/>
      <c r="Q560" s="85"/>
      <c r="R560" s="85"/>
      <c r="S560" s="85"/>
    </row>
    <row r="561" spans="1:19" s="86" customFormat="1" ht="11.1" customHeight="1">
      <c r="A561" s="85"/>
      <c r="B561" s="85"/>
      <c r="C561" s="85"/>
      <c r="D561" s="85"/>
      <c r="E561" s="85"/>
      <c r="F561" s="85"/>
      <c r="G561" s="85"/>
      <c r="H561" s="108"/>
      <c r="I561" s="108"/>
      <c r="J561" s="85"/>
      <c r="K561" s="85"/>
      <c r="L561" s="85"/>
      <c r="M561" s="85"/>
      <c r="N561" s="85"/>
      <c r="O561" s="85"/>
      <c r="P561" s="85"/>
      <c r="Q561" s="85"/>
      <c r="R561" s="85"/>
      <c r="S561" s="85"/>
    </row>
    <row r="562" spans="1:19" s="86" customFormat="1" ht="11.1" customHeight="1">
      <c r="A562" s="85"/>
      <c r="B562" s="85"/>
      <c r="C562" s="85"/>
      <c r="D562" s="85"/>
      <c r="E562" s="85"/>
      <c r="F562" s="85"/>
      <c r="G562" s="85"/>
      <c r="H562" s="108"/>
      <c r="I562" s="108"/>
      <c r="J562" s="85"/>
      <c r="K562" s="85"/>
      <c r="L562" s="85"/>
      <c r="M562" s="85"/>
      <c r="N562" s="85"/>
      <c r="O562" s="85"/>
      <c r="P562" s="85"/>
      <c r="Q562" s="85"/>
      <c r="R562" s="85"/>
      <c r="S562" s="85"/>
    </row>
    <row r="563" spans="1:19" s="86" customFormat="1" ht="11.1" customHeight="1">
      <c r="A563" s="85"/>
      <c r="B563" s="85"/>
      <c r="C563" s="85"/>
      <c r="D563" s="85"/>
      <c r="E563" s="85"/>
      <c r="F563" s="85"/>
      <c r="G563" s="85"/>
      <c r="H563" s="108"/>
      <c r="I563" s="108"/>
      <c r="J563" s="85"/>
      <c r="K563" s="85"/>
      <c r="L563" s="85"/>
      <c r="M563" s="85"/>
      <c r="N563" s="85"/>
      <c r="O563" s="85"/>
      <c r="P563" s="85"/>
      <c r="Q563" s="85"/>
      <c r="R563" s="85"/>
      <c r="S563" s="85"/>
    </row>
    <row r="564" spans="1:19" s="86" customFormat="1" ht="11.1" customHeight="1">
      <c r="A564" s="85"/>
      <c r="B564" s="85"/>
      <c r="C564" s="85"/>
      <c r="D564" s="85"/>
      <c r="E564" s="85"/>
      <c r="F564" s="85"/>
      <c r="G564" s="85"/>
      <c r="H564" s="108"/>
      <c r="I564" s="108"/>
      <c r="J564" s="85"/>
      <c r="K564" s="85"/>
      <c r="L564" s="85"/>
      <c r="M564" s="85"/>
      <c r="N564" s="85"/>
      <c r="O564" s="85"/>
      <c r="P564" s="85"/>
      <c r="Q564" s="85"/>
      <c r="R564" s="85"/>
      <c r="S564" s="85"/>
    </row>
    <row r="565" spans="1:19" s="86" customFormat="1" ht="11.1" customHeight="1">
      <c r="A565" s="85"/>
      <c r="B565" s="85"/>
      <c r="C565" s="85"/>
      <c r="D565" s="85"/>
      <c r="E565" s="85"/>
      <c r="F565" s="85"/>
      <c r="G565" s="85"/>
      <c r="H565" s="108"/>
      <c r="I565" s="108"/>
      <c r="J565" s="85"/>
      <c r="K565" s="85"/>
      <c r="L565" s="85"/>
      <c r="M565" s="85"/>
      <c r="N565" s="85"/>
      <c r="O565" s="85"/>
      <c r="P565" s="85"/>
      <c r="Q565" s="85"/>
      <c r="R565" s="85"/>
      <c r="S565" s="85"/>
    </row>
    <row r="566" spans="1:19" s="86" customFormat="1" ht="11.1" customHeight="1">
      <c r="A566" s="85"/>
      <c r="B566" s="85"/>
      <c r="C566" s="85"/>
      <c r="D566" s="85"/>
      <c r="E566" s="85"/>
      <c r="F566" s="85"/>
      <c r="G566" s="85"/>
      <c r="H566" s="108"/>
      <c r="I566" s="108"/>
      <c r="J566" s="85"/>
      <c r="K566" s="85"/>
      <c r="L566" s="85"/>
      <c r="M566" s="85"/>
      <c r="N566" s="85"/>
      <c r="O566" s="85"/>
      <c r="P566" s="85"/>
      <c r="Q566" s="85"/>
      <c r="R566" s="85"/>
      <c r="S566" s="85"/>
    </row>
    <row r="567" spans="1:19" s="86" customFormat="1" ht="11.1" customHeight="1">
      <c r="A567" s="85"/>
      <c r="B567" s="85"/>
      <c r="C567" s="85"/>
      <c r="D567" s="85"/>
      <c r="E567" s="85"/>
      <c r="F567" s="85"/>
      <c r="G567" s="85"/>
      <c r="H567" s="108"/>
      <c r="I567" s="108"/>
      <c r="J567" s="85"/>
      <c r="K567" s="85"/>
      <c r="L567" s="85"/>
      <c r="M567" s="85"/>
      <c r="N567" s="85"/>
      <c r="O567" s="85"/>
      <c r="P567" s="85"/>
      <c r="Q567" s="85"/>
      <c r="R567" s="85"/>
      <c r="S567" s="85"/>
    </row>
    <row r="568" spans="1:19" s="86" customFormat="1" ht="11.1" customHeight="1">
      <c r="A568" s="85"/>
      <c r="B568" s="85"/>
      <c r="C568" s="85"/>
      <c r="D568" s="85"/>
      <c r="E568" s="85"/>
      <c r="F568" s="85"/>
      <c r="G568" s="85"/>
      <c r="H568" s="108"/>
      <c r="I568" s="108"/>
      <c r="J568" s="85"/>
      <c r="K568" s="85"/>
      <c r="L568" s="85"/>
      <c r="M568" s="85"/>
      <c r="N568" s="85"/>
      <c r="O568" s="85"/>
      <c r="P568" s="85"/>
      <c r="Q568" s="85"/>
      <c r="R568" s="85"/>
      <c r="S568" s="85"/>
    </row>
    <row r="569" spans="1:19" s="86" customFormat="1" ht="11.1" customHeight="1">
      <c r="A569" s="85"/>
      <c r="B569" s="85"/>
      <c r="C569" s="85"/>
      <c r="D569" s="85"/>
      <c r="E569" s="85"/>
      <c r="F569" s="85"/>
      <c r="G569" s="85"/>
      <c r="H569" s="108"/>
      <c r="I569" s="108"/>
      <c r="J569" s="85"/>
      <c r="K569" s="85"/>
      <c r="L569" s="85"/>
      <c r="M569" s="85"/>
      <c r="N569" s="85"/>
      <c r="O569" s="85"/>
      <c r="P569" s="85"/>
      <c r="Q569" s="85"/>
      <c r="R569" s="85"/>
      <c r="S569" s="85"/>
    </row>
    <row r="570" spans="1:19" s="86" customFormat="1" ht="11.1" customHeight="1">
      <c r="A570" s="85"/>
      <c r="B570" s="85"/>
      <c r="C570" s="85"/>
      <c r="D570" s="85"/>
      <c r="E570" s="85"/>
      <c r="F570" s="85"/>
      <c r="G570" s="85"/>
      <c r="H570" s="108"/>
      <c r="I570" s="108"/>
      <c r="J570" s="85"/>
      <c r="K570" s="85"/>
      <c r="L570" s="85"/>
      <c r="M570" s="85"/>
      <c r="N570" s="85"/>
      <c r="O570" s="85"/>
      <c r="P570" s="85"/>
      <c r="Q570" s="85"/>
      <c r="R570" s="85"/>
      <c r="S570" s="85"/>
    </row>
    <row r="571" spans="1:19" s="86" customFormat="1" ht="11.1" customHeight="1">
      <c r="A571" s="85"/>
      <c r="B571" s="85"/>
      <c r="C571" s="85"/>
      <c r="D571" s="85"/>
      <c r="E571" s="85"/>
      <c r="F571" s="85"/>
      <c r="G571" s="85"/>
      <c r="H571" s="108"/>
      <c r="I571" s="108"/>
      <c r="J571" s="85"/>
      <c r="K571" s="85"/>
      <c r="L571" s="85"/>
      <c r="M571" s="85"/>
      <c r="N571" s="85"/>
      <c r="O571" s="85"/>
      <c r="P571" s="85"/>
      <c r="Q571" s="85"/>
      <c r="R571" s="85"/>
      <c r="S571" s="85"/>
    </row>
    <row r="572" spans="1:19" s="86" customFormat="1" ht="11.1" customHeight="1">
      <c r="A572" s="85"/>
      <c r="B572" s="85"/>
      <c r="C572" s="85"/>
      <c r="D572" s="85"/>
      <c r="E572" s="85"/>
      <c r="F572" s="85"/>
      <c r="G572" s="85"/>
      <c r="H572" s="108"/>
      <c r="I572" s="108"/>
      <c r="J572" s="85"/>
      <c r="K572" s="85"/>
      <c r="L572" s="85"/>
      <c r="M572" s="85"/>
      <c r="N572" s="85"/>
      <c r="O572" s="85"/>
      <c r="P572" s="85"/>
      <c r="Q572" s="85"/>
      <c r="R572" s="85"/>
      <c r="S572" s="85"/>
    </row>
    <row r="573" spans="1:19" s="86" customFormat="1" ht="11.1" customHeight="1">
      <c r="A573" s="85"/>
      <c r="B573" s="85"/>
      <c r="C573" s="85"/>
      <c r="D573" s="85"/>
      <c r="E573" s="85"/>
      <c r="F573" s="85"/>
      <c r="G573" s="85"/>
      <c r="H573" s="108"/>
      <c r="I573" s="108"/>
      <c r="J573" s="85"/>
      <c r="K573" s="85"/>
      <c r="L573" s="85"/>
      <c r="M573" s="85"/>
      <c r="N573" s="85"/>
      <c r="O573" s="85"/>
      <c r="P573" s="85"/>
      <c r="Q573" s="85"/>
      <c r="R573" s="85"/>
      <c r="S573" s="85"/>
    </row>
    <row r="574" spans="1:19" s="86" customFormat="1" ht="11.1" customHeight="1">
      <c r="A574" s="85"/>
      <c r="B574" s="85"/>
      <c r="C574" s="85"/>
      <c r="D574" s="85"/>
      <c r="E574" s="85"/>
      <c r="F574" s="85"/>
      <c r="G574" s="85"/>
      <c r="H574" s="108"/>
      <c r="I574" s="108"/>
      <c r="J574" s="85"/>
      <c r="K574" s="85"/>
      <c r="L574" s="85"/>
      <c r="M574" s="85"/>
      <c r="N574" s="85"/>
      <c r="O574" s="85"/>
      <c r="P574" s="85"/>
      <c r="Q574" s="85"/>
      <c r="R574" s="85"/>
      <c r="S574" s="85"/>
    </row>
    <row r="575" spans="1:19" s="86" customFormat="1" ht="11.1" customHeight="1">
      <c r="A575" s="85"/>
      <c r="B575" s="85"/>
      <c r="C575" s="85"/>
      <c r="D575" s="85"/>
      <c r="E575" s="85"/>
      <c r="F575" s="85"/>
      <c r="G575" s="85"/>
      <c r="H575" s="108"/>
      <c r="I575" s="108"/>
      <c r="J575" s="85"/>
      <c r="K575" s="85"/>
      <c r="L575" s="85"/>
      <c r="M575" s="85"/>
      <c r="N575" s="85"/>
      <c r="O575" s="85"/>
      <c r="P575" s="85"/>
      <c r="Q575" s="85"/>
      <c r="R575" s="85"/>
      <c r="S575" s="85"/>
    </row>
    <row r="576" spans="1:19" s="86" customFormat="1" ht="11.1" customHeight="1">
      <c r="A576" s="85"/>
      <c r="B576" s="85"/>
      <c r="C576" s="85"/>
      <c r="D576" s="85"/>
      <c r="E576" s="85"/>
      <c r="F576" s="85"/>
      <c r="G576" s="85"/>
      <c r="H576" s="108"/>
      <c r="I576" s="108"/>
      <c r="J576" s="85"/>
      <c r="K576" s="85"/>
      <c r="L576" s="85"/>
      <c r="M576" s="85"/>
      <c r="N576" s="85"/>
      <c r="O576" s="85"/>
      <c r="P576" s="85"/>
      <c r="Q576" s="85"/>
      <c r="R576" s="85"/>
      <c r="S576" s="85"/>
    </row>
    <row r="577" spans="1:19" s="86" customFormat="1" ht="11.1" customHeight="1">
      <c r="A577" s="85"/>
      <c r="B577" s="85"/>
      <c r="C577" s="85"/>
      <c r="D577" s="85"/>
      <c r="E577" s="85"/>
      <c r="F577" s="85"/>
      <c r="G577" s="85"/>
      <c r="H577" s="108"/>
      <c r="I577" s="108"/>
      <c r="J577" s="85"/>
      <c r="K577" s="85"/>
      <c r="L577" s="85"/>
      <c r="M577" s="85"/>
      <c r="N577" s="85"/>
      <c r="O577" s="85"/>
      <c r="P577" s="85"/>
      <c r="Q577" s="85"/>
      <c r="R577" s="85"/>
      <c r="S577" s="85"/>
    </row>
    <row r="578" spans="1:19" s="86" customFormat="1" ht="11.1" customHeight="1">
      <c r="A578" s="85"/>
      <c r="B578" s="85"/>
      <c r="C578" s="85"/>
      <c r="D578" s="85"/>
      <c r="E578" s="85"/>
      <c r="F578" s="85"/>
      <c r="G578" s="85"/>
      <c r="H578" s="108"/>
      <c r="I578" s="108"/>
      <c r="J578" s="85"/>
      <c r="K578" s="85"/>
      <c r="L578" s="85"/>
      <c r="M578" s="85"/>
      <c r="N578" s="85"/>
      <c r="O578" s="85"/>
      <c r="P578" s="85"/>
      <c r="Q578" s="85"/>
      <c r="R578" s="85"/>
      <c r="S578" s="85"/>
    </row>
    <row r="579" spans="1:19" s="86" customFormat="1" ht="11.1" customHeight="1">
      <c r="A579" s="85"/>
      <c r="B579" s="85"/>
      <c r="C579" s="85"/>
      <c r="D579" s="85"/>
      <c r="E579" s="85"/>
      <c r="F579" s="85"/>
      <c r="G579" s="85"/>
      <c r="H579" s="108"/>
      <c r="I579" s="108"/>
      <c r="J579" s="85"/>
      <c r="K579" s="85"/>
      <c r="L579" s="85"/>
      <c r="M579" s="85"/>
      <c r="N579" s="85"/>
      <c r="O579" s="85"/>
      <c r="P579" s="85"/>
      <c r="Q579" s="85"/>
      <c r="R579" s="85"/>
      <c r="S579" s="85"/>
    </row>
    <row r="580" spans="1:19" s="86" customFormat="1" ht="11.1" customHeight="1">
      <c r="A580" s="85"/>
      <c r="B580" s="85"/>
      <c r="C580" s="85"/>
      <c r="D580" s="85"/>
      <c r="E580" s="85"/>
      <c r="F580" s="85"/>
      <c r="G580" s="85"/>
      <c r="H580" s="108"/>
      <c r="I580" s="108"/>
      <c r="J580" s="85"/>
      <c r="K580" s="85"/>
      <c r="L580" s="85"/>
      <c r="M580" s="85"/>
      <c r="N580" s="85"/>
      <c r="O580" s="85"/>
      <c r="P580" s="85"/>
      <c r="Q580" s="85"/>
      <c r="R580" s="85"/>
      <c r="S580" s="85"/>
    </row>
    <row r="581" spans="1:19" s="86" customFormat="1" ht="11.1" customHeight="1">
      <c r="A581" s="85"/>
      <c r="B581" s="85"/>
      <c r="C581" s="85"/>
      <c r="D581" s="85"/>
      <c r="E581" s="85"/>
      <c r="F581" s="85"/>
      <c r="G581" s="85"/>
      <c r="H581" s="108"/>
      <c r="I581" s="108"/>
      <c r="J581" s="85"/>
      <c r="K581" s="85"/>
      <c r="L581" s="85"/>
      <c r="M581" s="85"/>
      <c r="N581" s="85"/>
      <c r="O581" s="85"/>
      <c r="P581" s="85"/>
      <c r="Q581" s="85"/>
      <c r="R581" s="85"/>
      <c r="S581" s="85"/>
    </row>
    <row r="582" spans="1:19" s="86" customFormat="1" ht="11.1" customHeight="1">
      <c r="A582" s="85"/>
      <c r="B582" s="85"/>
      <c r="C582" s="85"/>
      <c r="D582" s="85"/>
      <c r="E582" s="85"/>
      <c r="F582" s="85"/>
      <c r="G582" s="85"/>
      <c r="H582" s="108"/>
      <c r="I582" s="108"/>
      <c r="J582" s="85"/>
      <c r="K582" s="85"/>
      <c r="L582" s="85"/>
      <c r="M582" s="85"/>
      <c r="N582" s="85"/>
      <c r="O582" s="85"/>
      <c r="P582" s="85"/>
      <c r="Q582" s="85"/>
      <c r="R582" s="85"/>
      <c r="S582" s="85"/>
    </row>
    <row r="583" spans="1:19" s="86" customFormat="1" ht="11.1" customHeight="1">
      <c r="A583" s="85"/>
      <c r="B583" s="85"/>
      <c r="C583" s="85"/>
      <c r="D583" s="85"/>
      <c r="E583" s="85"/>
      <c r="F583" s="85"/>
      <c r="G583" s="85"/>
      <c r="H583" s="108"/>
      <c r="I583" s="108"/>
      <c r="J583" s="85"/>
      <c r="K583" s="85"/>
      <c r="L583" s="85"/>
      <c r="M583" s="85"/>
      <c r="N583" s="85"/>
      <c r="O583" s="85"/>
      <c r="P583" s="85"/>
      <c r="Q583" s="85"/>
      <c r="R583" s="85"/>
      <c r="S583" s="85"/>
    </row>
    <row r="584" spans="1:19" s="86" customFormat="1" ht="11.1" customHeight="1">
      <c r="A584" s="85"/>
      <c r="B584" s="85"/>
      <c r="C584" s="85"/>
      <c r="D584" s="85"/>
      <c r="E584" s="85"/>
      <c r="F584" s="85"/>
      <c r="G584" s="85"/>
      <c r="H584" s="108"/>
      <c r="I584" s="108"/>
      <c r="J584" s="85"/>
      <c r="K584" s="85"/>
      <c r="L584" s="85"/>
      <c r="M584" s="85"/>
      <c r="N584" s="85"/>
      <c r="O584" s="85"/>
      <c r="P584" s="85"/>
      <c r="Q584" s="85"/>
      <c r="R584" s="85"/>
      <c r="S584" s="85"/>
    </row>
    <row r="585" spans="1:19" s="86" customFormat="1" ht="11.1" customHeight="1">
      <c r="A585" s="85"/>
      <c r="B585" s="85"/>
      <c r="C585" s="85"/>
      <c r="D585" s="85"/>
      <c r="E585" s="85"/>
      <c r="F585" s="85"/>
      <c r="G585" s="85"/>
      <c r="H585" s="108"/>
      <c r="I585" s="108"/>
      <c r="J585" s="85"/>
      <c r="K585" s="85"/>
      <c r="L585" s="85"/>
      <c r="M585" s="85"/>
      <c r="N585" s="85"/>
      <c r="O585" s="85"/>
      <c r="P585" s="85"/>
      <c r="Q585" s="85"/>
      <c r="R585" s="85"/>
      <c r="S585" s="85"/>
    </row>
    <row r="586" spans="1:19" s="86" customFormat="1" ht="11.1" customHeight="1">
      <c r="A586" s="85"/>
      <c r="B586" s="85"/>
      <c r="C586" s="85"/>
      <c r="D586" s="85"/>
      <c r="E586" s="85"/>
      <c r="F586" s="85"/>
      <c r="G586" s="85"/>
      <c r="H586" s="108"/>
      <c r="I586" s="108"/>
      <c r="J586" s="85"/>
      <c r="K586" s="85"/>
      <c r="L586" s="85"/>
      <c r="M586" s="85"/>
      <c r="N586" s="85"/>
      <c r="O586" s="85"/>
      <c r="P586" s="85"/>
      <c r="Q586" s="85"/>
      <c r="R586" s="85"/>
      <c r="S586" s="85"/>
    </row>
    <row r="587" spans="1:19" s="86" customFormat="1" ht="11.1" customHeight="1">
      <c r="A587" s="85"/>
      <c r="B587" s="85"/>
      <c r="C587" s="85"/>
      <c r="D587" s="85"/>
      <c r="E587" s="85"/>
      <c r="F587" s="85"/>
      <c r="G587" s="85"/>
      <c r="H587" s="108"/>
      <c r="I587" s="108"/>
      <c r="J587" s="85"/>
      <c r="K587" s="85"/>
      <c r="L587" s="85"/>
      <c r="M587" s="85"/>
      <c r="N587" s="85"/>
      <c r="O587" s="85"/>
      <c r="P587" s="85"/>
      <c r="Q587" s="85"/>
      <c r="R587" s="85"/>
      <c r="S587" s="85"/>
    </row>
    <row r="588" spans="1:19" s="86" customFormat="1" ht="11.1" customHeight="1">
      <c r="A588" s="85"/>
      <c r="B588" s="85"/>
      <c r="C588" s="85"/>
      <c r="D588" s="85"/>
      <c r="E588" s="85"/>
      <c r="F588" s="85"/>
      <c r="G588" s="85"/>
      <c r="H588" s="108"/>
      <c r="I588" s="108"/>
      <c r="J588" s="85"/>
      <c r="K588" s="85"/>
      <c r="L588" s="85"/>
      <c r="M588" s="85"/>
      <c r="N588" s="85"/>
      <c r="O588" s="85"/>
      <c r="P588" s="85"/>
      <c r="Q588" s="85"/>
      <c r="R588" s="85"/>
      <c r="S588" s="85"/>
    </row>
    <row r="589" spans="1:19" s="86" customFormat="1" ht="11.1" customHeight="1">
      <c r="A589" s="85"/>
      <c r="B589" s="85"/>
      <c r="C589" s="85"/>
      <c r="D589" s="85"/>
      <c r="E589" s="85"/>
      <c r="F589" s="85"/>
      <c r="G589" s="85"/>
      <c r="H589" s="108"/>
      <c r="I589" s="108"/>
      <c r="J589" s="85"/>
      <c r="K589" s="85"/>
      <c r="L589" s="85"/>
      <c r="M589" s="85"/>
      <c r="N589" s="85"/>
      <c r="O589" s="85"/>
      <c r="P589" s="85"/>
      <c r="Q589" s="85"/>
      <c r="R589" s="85"/>
      <c r="S589" s="85"/>
    </row>
    <row r="590" spans="1:19" s="86" customFormat="1" ht="11.1" customHeight="1">
      <c r="A590" s="85"/>
      <c r="B590" s="85"/>
      <c r="C590" s="85"/>
      <c r="D590" s="85"/>
      <c r="E590" s="85"/>
      <c r="F590" s="85"/>
      <c r="G590" s="85"/>
      <c r="H590" s="108"/>
      <c r="I590" s="108"/>
      <c r="J590" s="85"/>
      <c r="K590" s="85"/>
      <c r="L590" s="85"/>
      <c r="M590" s="85"/>
      <c r="N590" s="85"/>
      <c r="O590" s="85"/>
      <c r="P590" s="85"/>
      <c r="Q590" s="85"/>
      <c r="R590" s="85"/>
      <c r="S590" s="85"/>
    </row>
    <row r="591" spans="1:19" s="86" customFormat="1" ht="11.1" customHeight="1">
      <c r="A591" s="85"/>
      <c r="B591" s="85"/>
      <c r="C591" s="85"/>
      <c r="D591" s="85"/>
      <c r="E591" s="85"/>
      <c r="F591" s="85"/>
      <c r="G591" s="85"/>
      <c r="H591" s="108"/>
      <c r="I591" s="108"/>
      <c r="J591" s="85"/>
      <c r="K591" s="85"/>
      <c r="L591" s="85"/>
      <c r="M591" s="85"/>
      <c r="N591" s="85"/>
      <c r="O591" s="85"/>
      <c r="P591" s="85"/>
      <c r="Q591" s="85"/>
      <c r="R591" s="85"/>
      <c r="S591" s="85"/>
    </row>
    <row r="592" spans="1:19" s="86" customFormat="1" ht="11.1" customHeight="1">
      <c r="A592" s="85"/>
      <c r="B592" s="85"/>
      <c r="C592" s="85"/>
      <c r="D592" s="85"/>
      <c r="E592" s="85"/>
      <c r="F592" s="85"/>
      <c r="G592" s="85"/>
      <c r="H592" s="108"/>
      <c r="I592" s="108"/>
      <c r="J592" s="85"/>
      <c r="K592" s="85"/>
      <c r="L592" s="85"/>
      <c r="M592" s="85"/>
      <c r="N592" s="85"/>
      <c r="O592" s="85"/>
      <c r="P592" s="85"/>
      <c r="Q592" s="85"/>
      <c r="R592" s="85"/>
      <c r="S592" s="85"/>
    </row>
    <row r="593" spans="1:19" s="86" customFormat="1" ht="11.1" customHeight="1">
      <c r="A593" s="85"/>
      <c r="B593" s="85"/>
      <c r="C593" s="85"/>
      <c r="D593" s="85"/>
      <c r="E593" s="85"/>
      <c r="F593" s="85"/>
      <c r="G593" s="85"/>
      <c r="K593" s="85"/>
      <c r="L593" s="85"/>
      <c r="M593" s="85"/>
      <c r="N593" s="85"/>
      <c r="O593" s="85"/>
      <c r="P593" s="85"/>
      <c r="Q593" s="85"/>
      <c r="R593" s="85"/>
      <c r="S593" s="85"/>
    </row>
    <row r="594" spans="1:19" s="86" customFormat="1" ht="11.1" customHeight="1">
      <c r="A594" s="62"/>
      <c r="B594" s="63"/>
      <c r="C594" s="63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/>
      <c r="P594"/>
      <c r="Q594"/>
      <c r="R594"/>
      <c r="S594"/>
    </row>
    <row r="595" spans="1:19" s="86" customFormat="1" ht="11.1" customHeight="1">
      <c r="A595" s="62"/>
      <c r="B595" s="63"/>
      <c r="C595" s="63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/>
      <c r="P595"/>
      <c r="Q595"/>
      <c r="R595"/>
      <c r="S595"/>
    </row>
    <row r="596" spans="1:19" s="86" customFormat="1" ht="11.1" customHeight="1">
      <c r="A596" s="62"/>
      <c r="B596" s="63"/>
      <c r="C596" s="63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/>
      <c r="P596"/>
      <c r="Q596"/>
      <c r="R596"/>
      <c r="S596"/>
    </row>
  </sheetData>
  <sheetProtection insertRows="0" deleteRows="0" selectLockedCells="1"/>
  <dataConsolidate/>
  <mergeCells count="2">
    <mergeCell ref="A149:R149"/>
    <mergeCell ref="A148:R148"/>
  </mergeCells>
  <dataValidations xWindow="87" yWindow="389" count="7">
    <dataValidation type="list" allowBlank="1" showInputMessage="1" showErrorMessage="1" errorTitle="هشدار" error="داده غیرمجاز می باشد." prompt="ازلیست انتخاب نمائید." sqref="L401:L593 L165:L355 L151:L159 L365:L399 L357:L363">
      <formula1>$V$2:$V$8</formula1>
    </dataValidation>
    <dataValidation type="list" allowBlank="1" showInputMessage="1" showErrorMessage="1" errorTitle="هشدار" error="داده غیرمجاز می باشد." prompt="ازلیست انتخاب نمائید." sqref="M401:M593 M165:M355 M151:M159 M365:M399 M357:M363">
      <formula1>$W$2:$W$3</formula1>
    </dataValidation>
    <dataValidation type="list" allowBlank="1" showInputMessage="1" showErrorMessage="1" errorTitle="هشدار" error="داده غیرمجاز می باشد." prompt="ازلیست انتخاب نمائید." sqref="O401:O593 O165:O399 O151:O159">
      <formula1>$X$2:$X$3</formula1>
    </dataValidation>
    <dataValidation type="list" allowBlank="1" showInputMessage="1" showErrorMessage="1" errorTitle="هشدار" error="داده غیرمجاز می باشد." prompt="ازلیست انتخاب نمائید." sqref="P401:P593 P165:P399 P151:P159">
      <formula1>$Y$2:$Y$23</formula1>
    </dataValidation>
    <dataValidation type="list" allowBlank="1" showInputMessage="1" showErrorMessage="1" errorTitle="هشدار" error="داده غیرمجاز می باشد." prompt="ازلیست انتخاب نمائید." sqref="Q401:S593 Q165:S399 Q151:S159">
      <formula1>$Z$2:$Z$3</formula1>
    </dataValidation>
    <dataValidation type="list" allowBlank="1" showInputMessage="1" showErrorMessage="1" errorTitle="هشدار" error="داده غیرمجاز میباشد." prompt="ازلیست انتخاب نمائید." sqref="A151:A160 A165:A593">
      <formula1>$T$2:$T$10</formula1>
    </dataValidation>
    <dataValidation type="list" allowBlank="1" showInputMessage="1" showErrorMessage="1" errorTitle="هشدار" error="داده غیرمجاز میباشد." prompt="ازلیست انتخاب نمائید." sqref="B151:B160 B165:B593">
      <formula1>$U$2:$U$143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کاربرگ آماری</vt:lpstr>
      <vt:lpstr>خلاصه وضعیت حوزه ها</vt:lpstr>
      <vt:lpstr>خلاصه وضعیت پایگاهها</vt:lpstr>
      <vt:lpstr>معرفی عرصه ها</vt:lpstr>
      <vt:lpstr>سازماندهی</vt:lpstr>
      <vt:lpstr>بانک شناسنامه تجمیعی</vt:lpstr>
      <vt:lpstr>سازماندهی!Print_Titles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</dc:creator>
  <cp:lastModifiedBy>Moorche</cp:lastModifiedBy>
  <cp:lastPrinted>2020-06-21T04:55:27Z</cp:lastPrinted>
  <dcterms:created xsi:type="dcterms:W3CDTF">2020-03-14T17:42:08Z</dcterms:created>
  <dcterms:modified xsi:type="dcterms:W3CDTF">2021-08-26T12:29:29Z</dcterms:modified>
</cp:coreProperties>
</file>